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80" windowHeight="8040"/>
  </bookViews>
  <sheets>
    <sheet name="DAMAN" sheetId="1" r:id="rId1"/>
    <sheet name="SILVASSA" sheetId="5" r:id="rId2"/>
    <sheet name="BOISAR" sheetId="22" r:id="rId3"/>
    <sheet name="NASHIK RSC" sheetId="23" r:id="rId4"/>
    <sheet name="SOLAN" sheetId="17" r:id="rId5"/>
    <sheet name="EX-VASAI DEPOT" sheetId="20" r:id="rId6"/>
    <sheet name="PLANT WASTE" sheetId="21" r:id="rId7"/>
    <sheet name="T&amp;C" sheetId="14" r:id="rId8"/>
  </sheets>
  <definedNames>
    <definedName name="_xlnm.Print_Area" localSheetId="2">BOISAR!$A$1:$N$69</definedName>
    <definedName name="_xlnm.Print_Area" localSheetId="0">DAMAN!$A$1:$N$70</definedName>
    <definedName name="_xlnm.Print_Area" localSheetId="3">'NASHIK RSC'!$A$1:$H$91</definedName>
    <definedName name="_xlnm.Print_Area" localSheetId="1">SILVASSA!$A$1:$N$68</definedName>
    <definedName name="_xlnm.Print_Area" localSheetId="4">SOLAN!$A$1:$N$69</definedName>
  </definedNames>
  <calcPr calcId="124519"/>
</workbook>
</file>

<file path=xl/calcChain.xml><?xml version="1.0" encoding="utf-8"?>
<calcChain xmlns="http://schemas.openxmlformats.org/spreadsheetml/2006/main">
  <c r="E32" i="20"/>
  <c r="F32" s="1"/>
  <c r="E33"/>
  <c r="E34"/>
  <c r="E35"/>
  <c r="F35" s="1"/>
  <c r="E36"/>
  <c r="F36" s="1"/>
  <c r="E37"/>
  <c r="E38"/>
  <c r="E39"/>
  <c r="E40"/>
  <c r="F40" s="1"/>
  <c r="E41"/>
  <c r="E42"/>
  <c r="E43"/>
  <c r="E44"/>
  <c r="F44" s="1"/>
  <c r="E45"/>
  <c r="E46"/>
  <c r="E47"/>
  <c r="E48"/>
  <c r="F48" s="1"/>
  <c r="E49"/>
  <c r="E50"/>
  <c r="E51"/>
  <c r="E52"/>
  <c r="F52" s="1"/>
  <c r="E53"/>
  <c r="E54"/>
  <c r="E55"/>
  <c r="F12" i="23"/>
  <c r="G12" s="1"/>
  <c r="G69" i="17"/>
  <c r="I69" s="1"/>
  <c r="J69"/>
  <c r="K69" s="1"/>
  <c r="G68"/>
  <c r="G67"/>
  <c r="G66"/>
  <c r="I66"/>
  <c r="J66" s="1"/>
  <c r="K66" s="1"/>
  <c r="G65"/>
  <c r="I65" s="1"/>
  <c r="J65"/>
  <c r="K65" s="1"/>
  <c r="G64"/>
  <c r="G63"/>
  <c r="G62"/>
  <c r="I62"/>
  <c r="J62" s="1"/>
  <c r="K62" s="1"/>
  <c r="G61"/>
  <c r="I61" s="1"/>
  <c r="J61"/>
  <c r="K61" s="1"/>
  <c r="G60"/>
  <c r="F69" i="23"/>
  <c r="G69" s="1"/>
  <c r="F68"/>
  <c r="G68" s="1"/>
  <c r="F67"/>
  <c r="G67" s="1"/>
  <c r="F66"/>
  <c r="G66" s="1"/>
  <c r="F65"/>
  <c r="G65" s="1"/>
  <c r="F64"/>
  <c r="G64" s="1"/>
  <c r="F63"/>
  <c r="G63" s="1"/>
  <c r="F62"/>
  <c r="G62" s="1"/>
  <c r="F61"/>
  <c r="G61" s="1"/>
  <c r="F60"/>
  <c r="G60" s="1"/>
  <c r="F56"/>
  <c r="G56" s="1"/>
  <c r="F55"/>
  <c r="G55" s="1"/>
  <c r="F54"/>
  <c r="G54" s="1"/>
  <c r="F53"/>
  <c r="G53" s="1"/>
  <c r="F52"/>
  <c r="G52" s="1"/>
  <c r="F51"/>
  <c r="G51" s="1"/>
  <c r="F50"/>
  <c r="G50" s="1"/>
  <c r="F49"/>
  <c r="G49" s="1"/>
  <c r="F48"/>
  <c r="G48" s="1"/>
  <c r="F47"/>
  <c r="G47" s="1"/>
  <c r="F46"/>
  <c r="G46" s="1"/>
  <c r="F45"/>
  <c r="G45" s="1"/>
  <c r="F44"/>
  <c r="G44" s="1"/>
  <c r="F43"/>
  <c r="G43" s="1"/>
  <c r="F42"/>
  <c r="G42" s="1"/>
  <c r="F41"/>
  <c r="G41" s="1"/>
  <c r="F40"/>
  <c r="G40" s="1"/>
  <c r="F39"/>
  <c r="G39" s="1"/>
  <c r="F38"/>
  <c r="G38" s="1"/>
  <c r="F37"/>
  <c r="G37" s="1"/>
  <c r="F36"/>
  <c r="G36" s="1"/>
  <c r="F35"/>
  <c r="G35" s="1"/>
  <c r="F34"/>
  <c r="G34" s="1"/>
  <c r="F33"/>
  <c r="G33" s="1"/>
  <c r="F29"/>
  <c r="G29" s="1"/>
  <c r="F28"/>
  <c r="G28" s="1"/>
  <c r="F27"/>
  <c r="G27" s="1"/>
  <c r="F26"/>
  <c r="G26" s="1"/>
  <c r="F25"/>
  <c r="G25" s="1"/>
  <c r="F24"/>
  <c r="G24" s="1"/>
  <c r="F23"/>
  <c r="G23" s="1"/>
  <c r="F22"/>
  <c r="G22" s="1"/>
  <c r="F21"/>
  <c r="G21" s="1"/>
  <c r="F20"/>
  <c r="G20" s="1"/>
  <c r="F19"/>
  <c r="G19" s="1"/>
  <c r="F18"/>
  <c r="G18" s="1"/>
  <c r="F17"/>
  <c r="G17" s="1"/>
  <c r="F16"/>
  <c r="G16" s="1"/>
  <c r="F15"/>
  <c r="G15" s="1"/>
  <c r="F14"/>
  <c r="G14" s="1"/>
  <c r="F13"/>
  <c r="G13" s="1"/>
  <c r="E68" i="20"/>
  <c r="F68"/>
  <c r="G68" s="1"/>
  <c r="E67"/>
  <c r="F67" s="1"/>
  <c r="G67"/>
  <c r="E66"/>
  <c r="E65"/>
  <c r="E64"/>
  <c r="F64"/>
  <c r="G64" s="1"/>
  <c r="E63"/>
  <c r="F63" s="1"/>
  <c r="G63"/>
  <c r="E62"/>
  <c r="E61"/>
  <c r="E60"/>
  <c r="F60"/>
  <c r="G60" s="1"/>
  <c r="E59"/>
  <c r="F59" s="1"/>
  <c r="G59"/>
  <c r="F54"/>
  <c r="G54"/>
  <c r="F53"/>
  <c r="G53" s="1"/>
  <c r="G52"/>
  <c r="F50"/>
  <c r="G50"/>
  <c r="F49"/>
  <c r="G49" s="1"/>
  <c r="G48"/>
  <c r="F46"/>
  <c r="G46"/>
  <c r="F45"/>
  <c r="G45" s="1"/>
  <c r="G44"/>
  <c r="F42"/>
  <c r="G42"/>
  <c r="F41"/>
  <c r="G41" s="1"/>
  <c r="G40"/>
  <c r="F38"/>
  <c r="G38"/>
  <c r="F37"/>
  <c r="G37" s="1"/>
  <c r="G36"/>
  <c r="F34"/>
  <c r="G34"/>
  <c r="F33"/>
  <c r="G33" s="1"/>
  <c r="G32"/>
  <c r="E28"/>
  <c r="E27"/>
  <c r="E26"/>
  <c r="F26"/>
  <c r="G26" s="1"/>
  <c r="E25"/>
  <c r="F25" s="1"/>
  <c r="G25"/>
  <c r="E24"/>
  <c r="E23"/>
  <c r="E22"/>
  <c r="F22"/>
  <c r="G22" s="1"/>
  <c r="E21"/>
  <c r="F21" s="1"/>
  <c r="G21"/>
  <c r="E20"/>
  <c r="E19"/>
  <c r="E18"/>
  <c r="F18"/>
  <c r="G18" s="1"/>
  <c r="E17"/>
  <c r="F17" s="1"/>
  <c r="G17"/>
  <c r="E16"/>
  <c r="E15"/>
  <c r="E14"/>
  <c r="F14"/>
  <c r="G14" s="1"/>
  <c r="E13"/>
  <c r="F13" s="1"/>
  <c r="G13"/>
  <c r="E12"/>
  <c r="E11"/>
  <c r="G62" i="22"/>
  <c r="G61" i="5"/>
  <c r="G62" i="1"/>
  <c r="G23" i="17"/>
  <c r="G23" i="22"/>
  <c r="G22" i="5"/>
  <c r="G23" i="1"/>
  <c r="G44" i="17"/>
  <c r="G44" i="22"/>
  <c r="G43" i="5"/>
  <c r="G44" i="1"/>
  <c r="G50" i="17"/>
  <c r="G50" i="22"/>
  <c r="G49" i="5"/>
  <c r="G50" i="1"/>
  <c r="G12"/>
  <c r="G13" i="22"/>
  <c r="I13"/>
  <c r="J13" s="1"/>
  <c r="K13" s="1"/>
  <c r="G63"/>
  <c r="I63" s="1"/>
  <c r="J63"/>
  <c r="K63" s="1"/>
  <c r="G56" i="17"/>
  <c r="J56" s="1"/>
  <c r="K56" s="1"/>
  <c r="G55"/>
  <c r="G54"/>
  <c r="G53"/>
  <c r="G52"/>
  <c r="J52" s="1"/>
  <c r="K52" s="1"/>
  <c r="G51"/>
  <c r="G49"/>
  <c r="G48"/>
  <c r="I48" s="1"/>
  <c r="G47"/>
  <c r="G46"/>
  <c r="G45"/>
  <c r="G43"/>
  <c r="G42"/>
  <c r="I42" s="1"/>
  <c r="G41"/>
  <c r="G40"/>
  <c r="G39"/>
  <c r="G38"/>
  <c r="G37"/>
  <c r="G36"/>
  <c r="G35"/>
  <c r="G34"/>
  <c r="J34" s="1"/>
  <c r="K34" s="1"/>
  <c r="G33"/>
  <c r="G29"/>
  <c r="G28"/>
  <c r="G27"/>
  <c r="J27" s="1"/>
  <c r="K27" s="1"/>
  <c r="G26"/>
  <c r="G25"/>
  <c r="G24"/>
  <c r="G22"/>
  <c r="J22" s="1"/>
  <c r="K22" s="1"/>
  <c r="G21"/>
  <c r="G20"/>
  <c r="G19"/>
  <c r="G18"/>
  <c r="G17"/>
  <c r="G16"/>
  <c r="G15"/>
  <c r="G14"/>
  <c r="G13"/>
  <c r="G12"/>
  <c r="G69" i="22"/>
  <c r="I69" s="1"/>
  <c r="G68"/>
  <c r="G67"/>
  <c r="G66"/>
  <c r="G65"/>
  <c r="I65" s="1"/>
  <c r="G64"/>
  <c r="G61"/>
  <c r="G60"/>
  <c r="G56"/>
  <c r="G55"/>
  <c r="I55" s="1"/>
  <c r="G54"/>
  <c r="G53"/>
  <c r="G52"/>
  <c r="G51"/>
  <c r="I51" s="1"/>
  <c r="G49"/>
  <c r="G48"/>
  <c r="G47"/>
  <c r="G46"/>
  <c r="G45"/>
  <c r="G43"/>
  <c r="G42"/>
  <c r="G41"/>
  <c r="G40"/>
  <c r="G39"/>
  <c r="G38"/>
  <c r="G37"/>
  <c r="G36"/>
  <c r="G35"/>
  <c r="G34"/>
  <c r="G33"/>
  <c r="I33" s="1"/>
  <c r="G29"/>
  <c r="G28"/>
  <c r="G27"/>
  <c r="G26"/>
  <c r="I26" s="1"/>
  <c r="G25"/>
  <c r="G24"/>
  <c r="G22"/>
  <c r="I22" s="1"/>
  <c r="G21"/>
  <c r="G20"/>
  <c r="G19"/>
  <c r="G18"/>
  <c r="G17"/>
  <c r="G16"/>
  <c r="G15"/>
  <c r="G14"/>
  <c r="G12"/>
  <c r="J12" s="1"/>
  <c r="K12" s="1"/>
  <c r="G68" i="5"/>
  <c r="G67"/>
  <c r="G66"/>
  <c r="G65"/>
  <c r="G64"/>
  <c r="G63"/>
  <c r="G62"/>
  <c r="G60"/>
  <c r="J60" s="1"/>
  <c r="K60" s="1"/>
  <c r="G59"/>
  <c r="G55"/>
  <c r="G54"/>
  <c r="I54" s="1"/>
  <c r="G53"/>
  <c r="G52"/>
  <c r="G51"/>
  <c r="G50"/>
  <c r="G48"/>
  <c r="G47"/>
  <c r="G46"/>
  <c r="G45"/>
  <c r="I45" s="1"/>
  <c r="G44"/>
  <c r="J44" s="1"/>
  <c r="K44" s="1"/>
  <c r="G42"/>
  <c r="G41"/>
  <c r="G40"/>
  <c r="G39"/>
  <c r="I39" s="1"/>
  <c r="G38"/>
  <c r="G37"/>
  <c r="G36"/>
  <c r="I36" s="1"/>
  <c r="G35"/>
  <c r="G34"/>
  <c r="G33"/>
  <c r="G32"/>
  <c r="G28"/>
  <c r="G27"/>
  <c r="G26"/>
  <c r="G25"/>
  <c r="G24"/>
  <c r="G23"/>
  <c r="G21"/>
  <c r="G20"/>
  <c r="I20" s="1"/>
  <c r="G19"/>
  <c r="G18"/>
  <c r="G17"/>
  <c r="G16"/>
  <c r="G15"/>
  <c r="G14"/>
  <c r="G13"/>
  <c r="G12"/>
  <c r="G11"/>
  <c r="G29" i="1"/>
  <c r="G28"/>
  <c r="G27"/>
  <c r="G26"/>
  <c r="I26" s="1"/>
  <c r="G25"/>
  <c r="G24"/>
  <c r="G22"/>
  <c r="G21"/>
  <c r="G20"/>
  <c r="G19"/>
  <c r="G18"/>
  <c r="G17"/>
  <c r="G16"/>
  <c r="G15"/>
  <c r="G14"/>
  <c r="G13"/>
  <c r="G69"/>
  <c r="G68"/>
  <c r="G67"/>
  <c r="G66"/>
  <c r="G65"/>
  <c r="G64"/>
  <c r="G63"/>
  <c r="I63" s="1"/>
  <c r="G61"/>
  <c r="I61" s="1"/>
  <c r="G60"/>
  <c r="G56"/>
  <c r="G55"/>
  <c r="G54"/>
  <c r="G53"/>
  <c r="G52"/>
  <c r="G51"/>
  <c r="I51" s="1"/>
  <c r="G49"/>
  <c r="G48"/>
  <c r="G47"/>
  <c r="G46"/>
  <c r="G45"/>
  <c r="I45" s="1"/>
  <c r="G42"/>
  <c r="G41"/>
  <c r="G40"/>
  <c r="G39"/>
  <c r="G38"/>
  <c r="G37"/>
  <c r="G36"/>
  <c r="G35"/>
  <c r="G34"/>
  <c r="G33"/>
  <c r="G43"/>
  <c r="I37" i="17"/>
  <c r="J37" s="1"/>
  <c r="K37" s="1"/>
  <c r="I37" i="22"/>
  <c r="J37" s="1"/>
  <c r="K37" s="1"/>
  <c r="I37" i="1"/>
  <c r="J37" s="1"/>
  <c r="K37" s="1"/>
  <c r="I51" i="17"/>
  <c r="J51" s="1"/>
  <c r="K51" s="1"/>
  <c r="J51" i="22"/>
  <c r="K51" s="1"/>
  <c r="I35"/>
  <c r="J35" s="1"/>
  <c r="K35" s="1"/>
  <c r="I34" i="5"/>
  <c r="J34" s="1"/>
  <c r="K34" s="1"/>
  <c r="J51" i="1"/>
  <c r="K51" s="1"/>
  <c r="I34" i="17"/>
  <c r="I33" i="5"/>
  <c r="J33"/>
  <c r="K33" s="1"/>
  <c r="I34" i="1"/>
  <c r="J34" s="1"/>
  <c r="K34" s="1"/>
  <c r="I22" i="17"/>
  <c r="I21" i="22"/>
  <c r="J21" s="1"/>
  <c r="K21" s="1"/>
  <c r="J22"/>
  <c r="K22" s="1"/>
  <c r="I21" i="5"/>
  <c r="J21" s="1"/>
  <c r="K21"/>
  <c r="I21" i="17"/>
  <c r="J21" s="1"/>
  <c r="K21" s="1"/>
  <c r="I26"/>
  <c r="J26" s="1"/>
  <c r="K26" s="1"/>
  <c r="I20"/>
  <c r="J20" s="1"/>
  <c r="K20" s="1"/>
  <c r="J26" i="22"/>
  <c r="K26" s="1"/>
  <c r="I20"/>
  <c r="J20" s="1"/>
  <c r="K20"/>
  <c r="I19" i="5"/>
  <c r="J19" s="1"/>
  <c r="K19" s="1"/>
  <c r="J26" i="1"/>
  <c r="K26" s="1"/>
  <c r="I20"/>
  <c r="J20" s="1"/>
  <c r="K20"/>
  <c r="I27" i="17"/>
  <c r="I27" i="22"/>
  <c r="I26" i="5"/>
  <c r="J26"/>
  <c r="K26" s="1"/>
  <c r="I12" i="22"/>
  <c r="I15"/>
  <c r="J15" s="1"/>
  <c r="K15" s="1"/>
  <c r="I16"/>
  <c r="J16"/>
  <c r="K16" s="1"/>
  <c r="I19"/>
  <c r="J19" s="1"/>
  <c r="K19" s="1"/>
  <c r="I24"/>
  <c r="J24"/>
  <c r="K24" s="1"/>
  <c r="I25"/>
  <c r="J25" s="1"/>
  <c r="K25"/>
  <c r="I28"/>
  <c r="J28" s="1"/>
  <c r="K28" s="1"/>
  <c r="I29"/>
  <c r="J29" s="1"/>
  <c r="K29" s="1"/>
  <c r="J33"/>
  <c r="K33" s="1"/>
  <c r="I36"/>
  <c r="J36" s="1"/>
  <c r="K36" s="1"/>
  <c r="I39"/>
  <c r="J39" s="1"/>
  <c r="K39" s="1"/>
  <c r="I40"/>
  <c r="J40"/>
  <c r="K40" s="1"/>
  <c r="I43"/>
  <c r="J43" s="1"/>
  <c r="K43" s="1"/>
  <c r="I45"/>
  <c r="J45"/>
  <c r="K45" s="1"/>
  <c r="I48"/>
  <c r="J48" s="1"/>
  <c r="K48" s="1"/>
  <c r="I49"/>
  <c r="J49"/>
  <c r="K49" s="1"/>
  <c r="I53"/>
  <c r="J53" s="1"/>
  <c r="K53" s="1"/>
  <c r="I54"/>
  <c r="J54" s="1"/>
  <c r="K54" s="1"/>
  <c r="J55"/>
  <c r="K55" s="1"/>
  <c r="I60"/>
  <c r="J60" s="1"/>
  <c r="K60" s="1"/>
  <c r="I61"/>
  <c r="J61" s="1"/>
  <c r="K61" s="1"/>
  <c r="I64"/>
  <c r="J64" s="1"/>
  <c r="K64" s="1"/>
  <c r="I66"/>
  <c r="J66" s="1"/>
  <c r="K66" s="1"/>
  <c r="I67"/>
  <c r="J67" s="1"/>
  <c r="K67" s="1"/>
  <c r="I68"/>
  <c r="J68" s="1"/>
  <c r="K68" s="1"/>
  <c r="J69"/>
  <c r="K69" s="1"/>
  <c r="I18" i="5"/>
  <c r="J18" s="1"/>
  <c r="K18" s="1"/>
  <c r="I19" i="1"/>
  <c r="J19" s="1"/>
  <c r="K19" s="1"/>
  <c r="I45" i="17"/>
  <c r="J45"/>
  <c r="K45" s="1"/>
  <c r="I40"/>
  <c r="J40" s="1"/>
  <c r="K40" s="1"/>
  <c r="I41"/>
  <c r="J41" s="1"/>
  <c r="K41" s="1"/>
  <c r="J42"/>
  <c r="K42" s="1"/>
  <c r="I46"/>
  <c r="J46" s="1"/>
  <c r="K46" s="1"/>
  <c r="I47"/>
  <c r="J47" s="1"/>
  <c r="K47" s="1"/>
  <c r="I49"/>
  <c r="J49" s="1"/>
  <c r="K49" s="1"/>
  <c r="I44" i="5"/>
  <c r="I38"/>
  <c r="J38" s="1"/>
  <c r="K38" s="1"/>
  <c r="J39"/>
  <c r="K39" s="1"/>
  <c r="I41"/>
  <c r="J41" s="1"/>
  <c r="K41" s="1"/>
  <c r="I42"/>
  <c r="J42" s="1"/>
  <c r="K42" s="1"/>
  <c r="J45"/>
  <c r="K45" s="1"/>
  <c r="I46"/>
  <c r="J46" s="1"/>
  <c r="K46"/>
  <c r="I47"/>
  <c r="J47" s="1"/>
  <c r="K47" s="1"/>
  <c r="I48"/>
  <c r="J48" s="1"/>
  <c r="K48" s="1"/>
  <c r="J45" i="1"/>
  <c r="K45" s="1"/>
  <c r="I41"/>
  <c r="J41" s="1"/>
  <c r="K41" s="1"/>
  <c r="I42"/>
  <c r="J42"/>
  <c r="K42" s="1"/>
  <c r="I47"/>
  <c r="J47" s="1"/>
  <c r="K47" s="1"/>
  <c r="I48"/>
  <c r="J48"/>
  <c r="K48" s="1"/>
  <c r="I60"/>
  <c r="J60" s="1"/>
  <c r="K60" s="1"/>
  <c r="I25" i="17"/>
  <c r="J25"/>
  <c r="K25" s="1"/>
  <c r="I25" i="1"/>
  <c r="J25" s="1"/>
  <c r="K25" s="1"/>
  <c r="I24" i="17"/>
  <c r="I23" i="5"/>
  <c r="J23"/>
  <c r="K23" s="1"/>
  <c r="I24" i="1"/>
  <c r="J24" s="1"/>
  <c r="K24"/>
  <c r="I60" i="5"/>
  <c r="I17"/>
  <c r="J17" s="1"/>
  <c r="K17" s="1"/>
  <c r="J61" i="1"/>
  <c r="K61" s="1"/>
  <c r="I64" i="5"/>
  <c r="J64" s="1"/>
  <c r="K64" s="1"/>
  <c r="I65" i="1"/>
  <c r="J65" s="1"/>
  <c r="K65" s="1"/>
  <c r="I12" i="17"/>
  <c r="J12" s="1"/>
  <c r="K12" s="1"/>
  <c r="I13"/>
  <c r="J13"/>
  <c r="K13" s="1"/>
  <c r="I16"/>
  <c r="J16" s="1"/>
  <c r="K16" s="1"/>
  <c r="I17"/>
  <c r="J17"/>
  <c r="K17" s="1"/>
  <c r="I29"/>
  <c r="J29" s="1"/>
  <c r="K29" s="1"/>
  <c r="I33"/>
  <c r="J33" s="1"/>
  <c r="K33" s="1"/>
  <c r="I36"/>
  <c r="J36"/>
  <c r="K36" s="1"/>
  <c r="I52"/>
  <c r="I54"/>
  <c r="J54"/>
  <c r="K54" s="1"/>
  <c r="I55"/>
  <c r="J55" s="1"/>
  <c r="K55" s="1"/>
  <c r="I56"/>
  <c r="I68" i="5"/>
  <c r="J68"/>
  <c r="K68" s="1"/>
  <c r="I67"/>
  <c r="J67" s="1"/>
  <c r="K67"/>
  <c r="I65"/>
  <c r="J65" s="1"/>
  <c r="K65" s="1"/>
  <c r="I63"/>
  <c r="J63"/>
  <c r="K63" s="1"/>
  <c r="I59"/>
  <c r="J59" s="1"/>
  <c r="K59" s="1"/>
  <c r="I55"/>
  <c r="J55" s="1"/>
  <c r="K55" s="1"/>
  <c r="I52"/>
  <c r="J52" s="1"/>
  <c r="K52" s="1"/>
  <c r="I51"/>
  <c r="J51" s="1"/>
  <c r="K51" s="1"/>
  <c r="I37"/>
  <c r="J37"/>
  <c r="K37" s="1"/>
  <c r="I28"/>
  <c r="J28" s="1"/>
  <c r="K28" s="1"/>
  <c r="I27"/>
  <c r="J27"/>
  <c r="K27"/>
  <c r="I15"/>
  <c r="I14"/>
  <c r="J14"/>
  <c r="K14" s="1"/>
  <c r="I13"/>
  <c r="J13"/>
  <c r="K13" s="1"/>
  <c r="I11"/>
  <c r="I69" i="1"/>
  <c r="J69" s="1"/>
  <c r="K69" s="1"/>
  <c r="I68"/>
  <c r="J68"/>
  <c r="K68"/>
  <c r="I66"/>
  <c r="I64"/>
  <c r="J64"/>
  <c r="K64" s="1"/>
  <c r="I56"/>
  <c r="J56"/>
  <c r="K56" s="1"/>
  <c r="I54"/>
  <c r="I53"/>
  <c r="J53" s="1"/>
  <c r="K53" s="1"/>
  <c r="I52"/>
  <c r="J52"/>
  <c r="K52"/>
  <c r="I38"/>
  <c r="J38"/>
  <c r="K38"/>
  <c r="I36"/>
  <c r="I33"/>
  <c r="J33"/>
  <c r="K33" s="1"/>
  <c r="I28"/>
  <c r="J28"/>
  <c r="K28" s="1"/>
  <c r="I15"/>
  <c r="J15"/>
  <c r="K15"/>
  <c r="I13"/>
  <c r="J13" s="1"/>
  <c r="K13" s="1"/>
  <c r="I29"/>
  <c r="J29"/>
  <c r="K29"/>
  <c r="I16"/>
  <c r="J16" s="1"/>
  <c r="K16" s="1"/>
  <c r="J43" l="1"/>
  <c r="K43" s="1"/>
  <c r="I43"/>
  <c r="I40"/>
  <c r="J40"/>
  <c r="K40" s="1"/>
  <c r="J46"/>
  <c r="K46" s="1"/>
  <c r="I46"/>
  <c r="I55"/>
  <c r="J55" s="1"/>
  <c r="K55" s="1"/>
  <c r="J67"/>
  <c r="K67" s="1"/>
  <c r="I67"/>
  <c r="I18"/>
  <c r="J18" s="1"/>
  <c r="K18" s="1"/>
  <c r="J22"/>
  <c r="K22" s="1"/>
  <c r="I22"/>
  <c r="I27"/>
  <c r="J27" s="1"/>
  <c r="K27" s="1"/>
  <c r="J12" i="5"/>
  <c r="K12" s="1"/>
  <c r="I12"/>
  <c r="I16"/>
  <c r="J16" s="1"/>
  <c r="K16" s="1"/>
  <c r="I25"/>
  <c r="J25" s="1"/>
  <c r="K25" s="1"/>
  <c r="I32"/>
  <c r="J32" s="1"/>
  <c r="K32" s="1"/>
  <c r="J40"/>
  <c r="K40" s="1"/>
  <c r="I40"/>
  <c r="I62"/>
  <c r="J62" s="1"/>
  <c r="K62" s="1"/>
  <c r="I66"/>
  <c r="J66" s="1"/>
  <c r="K66" s="1"/>
  <c r="I14" i="22"/>
  <c r="J14"/>
  <c r="K14" s="1"/>
  <c r="J18"/>
  <c r="K18" s="1"/>
  <c r="I18"/>
  <c r="I38"/>
  <c r="J38"/>
  <c r="K38" s="1"/>
  <c r="I42"/>
  <c r="J42" s="1"/>
  <c r="K42" s="1"/>
  <c r="I47"/>
  <c r="J47"/>
  <c r="K47" s="1"/>
  <c r="J52"/>
  <c r="K52" s="1"/>
  <c r="I52"/>
  <c r="I56"/>
  <c r="J56" s="1"/>
  <c r="K56" s="1"/>
  <c r="I15" i="17"/>
  <c r="J15" s="1"/>
  <c r="K15" s="1"/>
  <c r="I19"/>
  <c r="J19" s="1"/>
  <c r="K19" s="1"/>
  <c r="J28"/>
  <c r="K28" s="1"/>
  <c r="I28"/>
  <c r="I35"/>
  <c r="J35" s="1"/>
  <c r="K35" s="1"/>
  <c r="J39"/>
  <c r="K39" s="1"/>
  <c r="I39"/>
  <c r="I43"/>
  <c r="J43" s="1"/>
  <c r="K43" s="1"/>
  <c r="J12" i="1"/>
  <c r="K12" s="1"/>
  <c r="I12"/>
  <c r="I50" i="17"/>
  <c r="J50" s="1"/>
  <c r="K50" s="1"/>
  <c r="J44"/>
  <c r="K44" s="1"/>
  <c r="I44"/>
  <c r="I23"/>
  <c r="J23" s="1"/>
  <c r="K23" s="1"/>
  <c r="G11" i="20"/>
  <c r="F11"/>
  <c r="F19"/>
  <c r="G19"/>
  <c r="G27"/>
  <c r="F27"/>
  <c r="F65"/>
  <c r="G65"/>
  <c r="J67" i="17"/>
  <c r="K67" s="1"/>
  <c r="I67"/>
  <c r="I50" i="22"/>
  <c r="J50"/>
  <c r="K50" s="1"/>
  <c r="I44"/>
  <c r="J44" s="1"/>
  <c r="K44" s="1"/>
  <c r="I23"/>
  <c r="J23"/>
  <c r="K23" s="1"/>
  <c r="I62"/>
  <c r="J62" s="1"/>
  <c r="K62" s="1"/>
  <c r="J36" i="1"/>
  <c r="K36" s="1"/>
  <c r="J50" i="5"/>
  <c r="K50" s="1"/>
  <c r="J27" i="22"/>
  <c r="K27" s="1"/>
  <c r="J24" i="17"/>
  <c r="K24" s="1"/>
  <c r="J53"/>
  <c r="K53" s="1"/>
  <c r="J54" i="5"/>
  <c r="K54" s="1"/>
  <c r="J65" i="22"/>
  <c r="K65" s="1"/>
  <c r="J39" i="1"/>
  <c r="K39" s="1"/>
  <c r="J54"/>
  <c r="K54" s="1"/>
  <c r="J66"/>
  <c r="K66" s="1"/>
  <c r="J17"/>
  <c r="K17" s="1"/>
  <c r="J11" i="5"/>
  <c r="K11" s="1"/>
  <c r="J15"/>
  <c r="K15" s="1"/>
  <c r="J24"/>
  <c r="K24" s="1"/>
  <c r="J35"/>
  <c r="K35" s="1"/>
  <c r="J41" i="22"/>
  <c r="K41" s="1"/>
  <c r="J46"/>
  <c r="K46" s="1"/>
  <c r="J18" i="17"/>
  <c r="K18" s="1"/>
  <c r="J49" i="5"/>
  <c r="K49" s="1"/>
  <c r="I49"/>
  <c r="I43"/>
  <c r="J43" s="1"/>
  <c r="K43" s="1"/>
  <c r="J22"/>
  <c r="K22" s="1"/>
  <c r="I22"/>
  <c r="I61"/>
  <c r="J61" s="1"/>
  <c r="K61" s="1"/>
  <c r="F15" i="20"/>
  <c r="G15" s="1"/>
  <c r="F23"/>
  <c r="G23" s="1"/>
  <c r="F61"/>
  <c r="G61" s="1"/>
  <c r="I63" i="17"/>
  <c r="J63" s="1"/>
  <c r="K63" s="1"/>
  <c r="I50" i="1"/>
  <c r="J50" s="1"/>
  <c r="K50" s="1"/>
  <c r="I44"/>
  <c r="J44"/>
  <c r="K44" s="1"/>
  <c r="I23"/>
  <c r="J23" s="1"/>
  <c r="K23" s="1"/>
  <c r="I62"/>
  <c r="J62"/>
  <c r="K62" s="1"/>
  <c r="F55" i="20"/>
  <c r="G55" s="1"/>
  <c r="F51"/>
  <c r="G51"/>
  <c r="G47"/>
  <c r="F47"/>
  <c r="F43"/>
  <c r="G43" s="1"/>
  <c r="F39"/>
  <c r="G39" s="1"/>
  <c r="J20" i="5"/>
  <c r="K20" s="1"/>
  <c r="I14" i="1"/>
  <c r="J14" s="1"/>
  <c r="K14" s="1"/>
  <c r="J63"/>
  <c r="K63" s="1"/>
  <c r="I53" i="17"/>
  <c r="J48"/>
  <c r="K48" s="1"/>
  <c r="I34" i="22"/>
  <c r="J34" s="1"/>
  <c r="K34" s="1"/>
  <c r="I50" i="5"/>
  <c r="J36"/>
  <c r="K36" s="1"/>
  <c r="G20" i="20"/>
  <c r="G28"/>
  <c r="J68" i="17"/>
  <c r="K68" s="1"/>
  <c r="I17" i="1"/>
  <c r="I35" i="5"/>
  <c r="I53"/>
  <c r="J53" s="1"/>
  <c r="K53" s="1"/>
  <c r="I38" i="17"/>
  <c r="J38" s="1"/>
  <c r="K38" s="1"/>
  <c r="I14"/>
  <c r="J14" s="1"/>
  <c r="K14" s="1"/>
  <c r="I18"/>
  <c r="I24" i="5"/>
  <c r="I49" i="1"/>
  <c r="J49" s="1"/>
  <c r="K49" s="1"/>
  <c r="I39"/>
  <c r="I46" i="22"/>
  <c r="I41"/>
  <c r="I17"/>
  <c r="J17" s="1"/>
  <c r="K17" s="1"/>
  <c r="I21" i="1"/>
  <c r="J21" s="1"/>
  <c r="K21" s="1"/>
  <c r="I35"/>
  <c r="J35" s="1"/>
  <c r="K35" s="1"/>
  <c r="F12" i="20"/>
  <c r="G12" s="1"/>
  <c r="F16"/>
  <c r="G16" s="1"/>
  <c r="F20"/>
  <c r="F24"/>
  <c r="G24" s="1"/>
  <c r="F28"/>
  <c r="G35"/>
  <c r="F62"/>
  <c r="G62" s="1"/>
  <c r="F66"/>
  <c r="G66" s="1"/>
  <c r="I60" i="17"/>
  <c r="J60" s="1"/>
  <c r="K60" s="1"/>
  <c r="I64"/>
  <c r="J64" s="1"/>
  <c r="K64" s="1"/>
  <c r="I68"/>
</calcChain>
</file>

<file path=xl/sharedStrings.xml><?xml version="1.0" encoding="utf-8"?>
<sst xmlns="http://schemas.openxmlformats.org/spreadsheetml/2006/main" count="1065" uniqueCount="208">
  <si>
    <t>BASIC</t>
  </si>
  <si>
    <t>TOTAL</t>
  </si>
  <si>
    <t>UTILITY</t>
  </si>
  <si>
    <t>XEHD</t>
  </si>
  <si>
    <t>XMHD</t>
  </si>
  <si>
    <t>DXM</t>
  </si>
  <si>
    <t>IM</t>
  </si>
  <si>
    <t>RAFFIA</t>
  </si>
  <si>
    <t>MFI</t>
  </si>
  <si>
    <t>012DB54</t>
  </si>
  <si>
    <t>GPBM</t>
  </si>
  <si>
    <t>HM</t>
  </si>
  <si>
    <t>080M60</t>
  </si>
  <si>
    <t>042R35A</t>
  </si>
  <si>
    <t>DXB</t>
  </si>
  <si>
    <t>GRADE</t>
  </si>
  <si>
    <t>(-) C D</t>
  </si>
  <si>
    <t xml:space="preserve"> + 0.50% CST</t>
  </si>
  <si>
    <t xml:space="preserve"> + FREIGHT</t>
  </si>
  <si>
    <t>1030RG</t>
  </si>
  <si>
    <t>TQ</t>
  </si>
  <si>
    <t>1100FS</t>
  </si>
  <si>
    <t>1060MG</t>
  </si>
  <si>
    <t>1030MG</t>
  </si>
  <si>
    <t>H D P E</t>
  </si>
  <si>
    <t>010E52</t>
  </si>
  <si>
    <t>INJ.M.</t>
  </si>
  <si>
    <t>080DM57</t>
  </si>
  <si>
    <t>LLDPE</t>
  </si>
  <si>
    <t>PP</t>
  </si>
  <si>
    <t>NA</t>
  </si>
  <si>
    <t>DXF</t>
  </si>
  <si>
    <t>XRLL</t>
  </si>
  <si>
    <t>FILM</t>
  </si>
  <si>
    <t>XMLL</t>
  </si>
  <si>
    <t>XFLL</t>
  </si>
  <si>
    <t>PIPE</t>
  </si>
  <si>
    <t>004DP44 ( PE80 )</t>
  </si>
  <si>
    <t>003DP47 ( PE 100 )</t>
  </si>
  <si>
    <t>065E24A</t>
  </si>
  <si>
    <t>EC</t>
  </si>
  <si>
    <t>A) Zonal General Trade Price (ZGTP)</t>
  </si>
  <si>
    <t xml:space="preserve">    a)   Gradewise Zonal GTP Ex-Works and Ex-Stockist Price of PP /PE are enclosed in Annexure-I</t>
  </si>
  <si>
    <t xml:space="preserve">    b)  Ex Stockist Prices include Excise Duty and Education Cess</t>
  </si>
  <si>
    <t xml:space="preserve">    c) ZGTP of non prime grades will be lower by Rs 796/MT for Ex Works Sales &amp; Ex Stockist Sales than the</t>
  </si>
  <si>
    <t xml:space="preserve">         respective prime grades</t>
  </si>
  <si>
    <t xml:space="preserve">    d) ZGTP of PP Utility grades for Ex Works Sales enclosed in Annexure-I</t>
  </si>
  <si>
    <t>I) Cash Discounts(CD) &amp; Early Payment Incentive( EPI)</t>
  </si>
  <si>
    <t xml:space="preserve">    b. All Ex Stock Sales will be cash only sales. No CD and Credit will be available on the Ex CS Sales</t>
  </si>
  <si>
    <t xml:space="preserve">    c. CD shall be applicable on Prime and Non Prime grades only</t>
  </si>
  <si>
    <t xml:space="preserve">    d. 14 Days Interest Free Credit (IFC) shall be applicable to Customers buying on Ex-Works Sales Only, on Credit in lieu of CD</t>
  </si>
  <si>
    <t xml:space="preserve">        and the same shall not be applicable on Ex-Stock Sales</t>
  </si>
  <si>
    <t xml:space="preserve">        is received before the IFC period.</t>
  </si>
  <si>
    <t>II) Monthly Upliftment Incentive (MUI)</t>
  </si>
  <si>
    <t xml:space="preserve">    a) MUI will be offered to customers for buying quantity of material as per monthly upliftment slabs.</t>
  </si>
  <si>
    <t xml:space="preserve">        MUI will be issued through credit notes in the subsequent month</t>
  </si>
  <si>
    <t xml:space="preserve">    b) Ex works quantities and Ex Stockist Sales can be clubbed together for applicability of MUI for the month</t>
  </si>
  <si>
    <t xml:space="preserve">    c) HDPE, LLDPE &amp; PP grades would not be allowed to be combined for the purpose of MUI applicability</t>
  </si>
  <si>
    <t xml:space="preserve">    d) MUI will be applicable on Prime &amp; Non Prime Grades only</t>
  </si>
  <si>
    <t>III) Trade Discount (TD)</t>
  </si>
  <si>
    <t>C) Utility grades (UG)/ Plant Waste (PW)/ Sweep Grades (SG)</t>
  </si>
  <si>
    <t xml:space="preserve">    a) PP/PE -UG/PW &amp; SG would be sold on EX-WORKS and CASH TERMS only</t>
  </si>
  <si>
    <t xml:space="preserve">    b) MUI shall not be applicable either on UG/PW &amp; SG off take quantity or on Clubbing of UG/PW &amp;SG</t>
  </si>
  <si>
    <t xml:space="preserve">       off take quantity with any other grade.</t>
  </si>
  <si>
    <t xml:space="preserve">D) Delivery Charges Ex Panipat shall be billed as per actuals (Annexure - II) in addition to ZGTP. </t>
  </si>
  <si>
    <t xml:space="preserve">     Unloading and Varai Charges to be borne by the Customer.</t>
  </si>
  <si>
    <t xml:space="preserve">F) Freight, Loading and Varai Charges  on Ex Stockist Sales to be borne by the customers themselves:  </t>
  </si>
  <si>
    <t>G) Any local levies applicable on goods will be extra.</t>
  </si>
  <si>
    <t>H) Excise Duty, Cess, CST, VAT will be charged extra as applicable at the prevailing rates.</t>
  </si>
  <si>
    <t>I) Applicable, CST rate is 0.50%.</t>
  </si>
  <si>
    <t>J) Packaging :Prices are inclusive of standard packaging in 25 Kg bags</t>
  </si>
  <si>
    <t>K) Cut and torn bags</t>
  </si>
  <si>
    <t>ZGTP of cut and torn bags would be lower by Rs 800/MT than the corresponding ZGTP</t>
  </si>
  <si>
    <t>Material will be sold on actual weight basis.</t>
  </si>
  <si>
    <t>BASIC LANDED</t>
  </si>
  <si>
    <t>TRADE DISC</t>
  </si>
  <si>
    <t>003DB52</t>
  </si>
  <si>
    <t>001DB52</t>
  </si>
  <si>
    <t>MBM</t>
  </si>
  <si>
    <t>LBM</t>
  </si>
  <si>
    <t>500M24A</t>
  </si>
  <si>
    <t>LL -IM</t>
  </si>
  <si>
    <t>ROTO M</t>
  </si>
  <si>
    <t>Please Refer Terms &amp; Conditions</t>
  </si>
  <si>
    <t xml:space="preserve">                    LLDPE</t>
  </si>
  <si>
    <t xml:space="preserve">                                 PP</t>
  </si>
  <si>
    <t xml:space="preserve">                        H D P E</t>
  </si>
  <si>
    <t>300M24A</t>
  </si>
  <si>
    <t>LL-IM</t>
  </si>
  <si>
    <t>2120MC</t>
  </si>
  <si>
    <t>020F18S</t>
  </si>
  <si>
    <t>010F18S/010F18A</t>
  </si>
  <si>
    <t>1XHF /3XHF</t>
  </si>
  <si>
    <t>1XLF/ 3XLF</t>
  </si>
  <si>
    <t>1XHF/3XHF</t>
  </si>
  <si>
    <t>1XLF/3XLF</t>
  </si>
  <si>
    <t>ZGTP - Waste Grades, Rs/MT</t>
  </si>
  <si>
    <t>PE Plant Sweep</t>
  </si>
  <si>
    <t>PE Machine Waste</t>
  </si>
  <si>
    <t>PE Powder</t>
  </si>
  <si>
    <t>PP Plant Sweep</t>
  </si>
  <si>
    <t>PP Godown Sweep</t>
  </si>
  <si>
    <t>PP Machine Waste</t>
  </si>
  <si>
    <t>BDPP</t>
  </si>
  <si>
    <t>3030MG</t>
  </si>
  <si>
    <t>DEL CREDERE ASSOCIATE (DCA) CUM CONSIGNMENT STOCKIEST (CS) OF INDIAN OIL CORPORATION LIMITED FOR PE/PP</t>
  </si>
  <si>
    <t xml:space="preserve">B-11, WADALA UDYOG BHAVAN, </t>
  </si>
  <si>
    <t>WADALA, MUMBAI – 400 031 (INDIA)</t>
  </si>
  <si>
    <t>Tel: 022-40572999 (20 Lines) Fax: 022-40572900</t>
  </si>
  <si>
    <t>Email: boranagroup@gmail.com website: www.boranaplastic.net</t>
  </si>
  <si>
    <r>
      <t>BORANA PLASTIC LIMITED</t>
    </r>
    <r>
      <rPr>
        <sz val="18"/>
        <color indexed="8"/>
        <rFont val="Trebuchet MS"/>
        <family val="2"/>
      </rPr>
      <t xml:space="preserve"> </t>
    </r>
  </si>
  <si>
    <t>DCA CUM CS  OF INDIAN OIL CORPORATION LIMITED FOR PE/PP</t>
  </si>
  <si>
    <t>180M50</t>
  </si>
  <si>
    <t>5080MG</t>
  </si>
  <si>
    <t>010DP45 (PE 63)</t>
  </si>
  <si>
    <t xml:space="preserve">        Please Refer Terms &amp; Conditions </t>
  </si>
  <si>
    <t xml:space="preserve">    d) No TD will be applicable on Ex Stockist Prices on Prime &amp; Non-Prime grades of HDPE 010E52</t>
  </si>
  <si>
    <t xml:space="preserve">        Warehouse sale where the same shall be offered on post sale basis.</t>
  </si>
  <si>
    <t>002DP48P100</t>
  </si>
  <si>
    <t xml:space="preserve">    b) TD of Rs.2000/- per MT will be applicable on Prime&amp;Non-Prime grades of 003DP47,004DP44 &amp; 002DP48 on post sale basis</t>
  </si>
  <si>
    <t>HD FILM</t>
  </si>
  <si>
    <t>003F46</t>
  </si>
  <si>
    <t>2020EC</t>
  </si>
  <si>
    <t>BM/EXT</t>
  </si>
  <si>
    <t>2120MC-NP</t>
  </si>
  <si>
    <t>HOMO FIBRE</t>
  </si>
  <si>
    <t>1110MG/1200MG</t>
  </si>
  <si>
    <t>1350YG/1250YG</t>
  </si>
  <si>
    <t>38/25</t>
  </si>
  <si>
    <t>11/*20</t>
  </si>
  <si>
    <t>1110MA/1110MAS</t>
  </si>
  <si>
    <t>5080MG-NP</t>
  </si>
  <si>
    <t>3120MG</t>
  </si>
  <si>
    <t>PP CP</t>
  </si>
  <si>
    <t>3120MA</t>
  </si>
  <si>
    <t>010DE56</t>
  </si>
  <si>
    <t>Raffia/Mono</t>
  </si>
  <si>
    <t>012E50</t>
  </si>
  <si>
    <t>004P41 (P63)</t>
  </si>
  <si>
    <t>Raffia</t>
  </si>
  <si>
    <t>080M60U</t>
  </si>
  <si>
    <t xml:space="preserve"> + 12.36% ED</t>
  </si>
  <si>
    <t xml:space="preserve">   e) TD of Rs.2000/mt will bi applicable on Prime &amp; Non Prime Grade of 003DB52 on post sale basis</t>
  </si>
  <si>
    <t>Would be charged from the date of invoice</t>
  </si>
  <si>
    <t>Sales from Depot: interest would be charged @24% p.a. from the date of Invoice</t>
  </si>
  <si>
    <t>010DP45U</t>
  </si>
  <si>
    <t xml:space="preserve">    a) TD of Rs.4000/- per MT will be deducted pre Excise basis on Ex Works Sales applicable on Prime&amp;Non-Prime grades of 010E52,1030RGexcept for ex </t>
  </si>
  <si>
    <t xml:space="preserve">   f) TD of Rs. 2500/- per MT will be applicable on Prime &amp; Non-Prime grade fo 010DP45U on post sale basis. </t>
  </si>
  <si>
    <t xml:space="preserve">    c) TD of Rs.2000/- per MT will be deducted pre excise basis on Ex Works Sales applicable on Prime&amp;Non-Prime grades of 001DB52</t>
  </si>
  <si>
    <t>002DF50</t>
  </si>
  <si>
    <t xml:space="preserve">003DF49 </t>
  </si>
  <si>
    <t>003DF49</t>
  </si>
  <si>
    <t>PE Fines</t>
  </si>
  <si>
    <t xml:space="preserve">    f. EPI will be applicable on Ex Works / Ex RSC Credit Sales only.</t>
  </si>
  <si>
    <t>E) Charges for Delievry Assistance (w.e.f. 01.04.2013) for Ex Panipat sales are enclosed in Annexure - II.</t>
  </si>
  <si>
    <t xml:space="preserve">L) against Cash Term sale : interest on late payment would be charged @24% p.a. upto 14 days and after 14 days interest @28% p.a. </t>
  </si>
  <si>
    <t>Against 14 days credit Term Sale : interest on late payment after due date would be charged at 28% p.a. from the due date</t>
  </si>
  <si>
    <t xml:space="preserve">M) LBT charges for Ex Vasai Sale.1.3% for Vasai customer &amp; out of Vasai Customer 0.13% </t>
  </si>
  <si>
    <t>020F18A</t>
  </si>
  <si>
    <t>Monthly Upliftment Incentive (MUI) for PP</t>
  </si>
  <si>
    <t>&gt;=15   &lt;  48</t>
  </si>
  <si>
    <t>&gt;=48   &lt; 128</t>
  </si>
  <si>
    <t>&gt;=128 &lt; 176</t>
  </si>
  <si>
    <t>&gt;=176 &lt; 352</t>
  </si>
  <si>
    <t>&gt;=352 &lt; 528</t>
  </si>
  <si>
    <t>&gt;=528 &lt; 720</t>
  </si>
  <si>
    <t>&gt;=720</t>
  </si>
  <si>
    <t>Monthly Upliftment Incentive (MUI) for PE</t>
  </si>
  <si>
    <t>&gt;=9   &lt;  27</t>
  </si>
  <si>
    <t>&gt;=27   &lt; 72</t>
  </si>
  <si>
    <t>&gt;=72 &lt;  99</t>
  </si>
  <si>
    <t>&gt;=99 &lt; 198</t>
  </si>
  <si>
    <t>&gt;=198 &lt; 297</t>
  </si>
  <si>
    <t>&gt;=297 &lt; 405</t>
  </si>
  <si>
    <t xml:space="preserve">&gt;=405 </t>
  </si>
  <si>
    <t>VAT 5%</t>
  </si>
  <si>
    <t xml:space="preserve">Post Excise </t>
  </si>
  <si>
    <t>(-) C.D</t>
  </si>
  <si>
    <t>1110MG/1110MGS/1200MG</t>
  </si>
  <si>
    <t>4080 MH / 4100MH</t>
  </si>
  <si>
    <t>1350YG/1250YG/1200YG</t>
  </si>
  <si>
    <t>LOCATIONAL DISCOUNT /MT ON PRE EXCISE BASIS</t>
  </si>
  <si>
    <t>Amravati</t>
  </si>
  <si>
    <t>Aurangabad</t>
  </si>
  <si>
    <t>Jalna</t>
  </si>
  <si>
    <t>Kolhapur</t>
  </si>
  <si>
    <t>Latur</t>
  </si>
  <si>
    <t>Mumbai City</t>
  </si>
  <si>
    <t>Nagpur</t>
  </si>
  <si>
    <t>Pune</t>
  </si>
  <si>
    <t>Sindhudurg</t>
  </si>
  <si>
    <t>Thane</t>
  </si>
  <si>
    <t>ALL PRICES ARE EX- WEARHOUSE PRICE</t>
  </si>
  <si>
    <t xml:space="preserve">ALL SALES ARE VAT SALES : - VAT 5% APPLICABLE ON TOTAL </t>
  </si>
  <si>
    <t xml:space="preserve">    a. CD on Ex-Works sales will be Rs 1400/- per MT on pre-Excise basis for Cash Customers</t>
  </si>
  <si>
    <t xml:space="preserve">    e. An Early Payment Incentive (EPI) of Rs 100/ MT/Day will be applicable for Credit customers if payment</t>
  </si>
  <si>
    <t>4080 MH/4100 MH</t>
  </si>
  <si>
    <t xml:space="preserve"> </t>
  </si>
  <si>
    <t>PP HP</t>
  </si>
  <si>
    <t>RCP</t>
  </si>
  <si>
    <t>PRICE LIST INDIAN OIL CORPORATION LTD. EX. PANIPAT WORKS - DAMAN W.E.F. 11-12-2014</t>
  </si>
  <si>
    <t>PRICE LIST INDIAN OIL CORPORATION LTD. EX. PANIPAT WORKS - SILVASSA W.E.F. 11-12-2014</t>
  </si>
  <si>
    <t>PRICE LIST INDIAN OIL CORPORATION LTD. EX. PANIPAT WORKS - BOISAR W.E.F. 11-12-2014</t>
  </si>
  <si>
    <t>PRICE LIST INDIAN OIL CORPORATION LTD. RSC NASIK DEPOT  W.E.F.11-12-2014</t>
  </si>
  <si>
    <t>PRICE LIST INDIAN OIL CORPORATION LTD. EX. PANIPAT WO0RKS - SOLAN   W.E.F.11-12-2014</t>
  </si>
  <si>
    <t>PRICE LIST INDIAN OIL CORPORATION LTD. EX. CS VASAI DEPOT  W.E.F.11-12-2014</t>
  </si>
  <si>
    <t>PRICE LIST INDIAN OIL CORPORATION LTD. EX. WORKS  W.E.F.11-12-2014</t>
  </si>
  <si>
    <t>Terms &amp; Conditons  11-12-2014</t>
  </si>
</sst>
</file>

<file path=xl/styles.xml><?xml version="1.0" encoding="utf-8"?>
<styleSheet xmlns="http://schemas.openxmlformats.org/spreadsheetml/2006/main">
  <numFmts count="3">
    <numFmt numFmtId="170" formatCode="_(&quot;$&quot;* #,##0.00_);_(&quot;$&quot;* \(#,##0.00\);_(&quot;$&quot;* &quot;-&quot;??_);_(@_)"/>
    <numFmt numFmtId="171" formatCode="_(* #,##0.00_);_(* \(#,##0.00\);_(* &quot;-&quot;??_);_(@_)"/>
    <numFmt numFmtId="184" formatCode="0.00;[Red]0.00"/>
  </numFmts>
  <fonts count="45">
    <font>
      <sz val="10"/>
      <name val="Arial"/>
    </font>
    <font>
      <sz val="10"/>
      <name val="Arial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</font>
    <font>
      <sz val="8"/>
      <name val="Arial"/>
    </font>
    <font>
      <b/>
      <sz val="9"/>
      <name val="Comic Sans MS"/>
      <family val="4"/>
    </font>
    <font>
      <b/>
      <sz val="10"/>
      <color indexed="12"/>
      <name val="Comic Sans MS"/>
      <family val="4"/>
    </font>
    <font>
      <b/>
      <sz val="10"/>
      <name val="Comic Sans MS"/>
      <family val="4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Trebuchet MS"/>
      <family val="2"/>
    </font>
    <font>
      <b/>
      <u/>
      <sz val="16"/>
      <color indexed="10"/>
      <name val="Verdana"/>
      <family val="2"/>
    </font>
    <font>
      <b/>
      <u/>
      <sz val="11"/>
      <color indexed="8"/>
      <name val="Trebuchet MS"/>
      <family val="2"/>
    </font>
    <font>
      <sz val="12"/>
      <color indexed="8"/>
      <name val="Verdana"/>
      <family val="2"/>
    </font>
    <font>
      <b/>
      <u/>
      <sz val="18"/>
      <color indexed="10"/>
      <name val="Verdana"/>
      <family val="2"/>
    </font>
    <font>
      <sz val="18"/>
      <color indexed="8"/>
      <name val="Trebuchet MS"/>
      <family val="2"/>
    </font>
    <font>
      <b/>
      <sz val="8"/>
      <name val="Arial"/>
      <family val="2"/>
    </font>
    <font>
      <sz val="10"/>
      <color indexed="8"/>
      <name val="Trebuchet MS"/>
      <family val="2"/>
    </font>
    <font>
      <sz val="10"/>
      <name val="Arial"/>
    </font>
    <font>
      <sz val="10"/>
      <color indexed="8"/>
      <name val="Verdana"/>
      <family val="2"/>
    </font>
    <font>
      <sz val="10"/>
      <name val="Arial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6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6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293">
    <xf numFmtId="0" fontId="0" fillId="0" borderId="0" xfId="0"/>
    <xf numFmtId="0" fontId="0" fillId="0" borderId="10" xfId="0" applyBorder="1"/>
    <xf numFmtId="0" fontId="0" fillId="0" borderId="11" xfId="0" applyBorder="1"/>
    <xf numFmtId="49" fontId="0" fillId="0" borderId="0" xfId="0" applyNumberFormat="1"/>
    <xf numFmtId="49" fontId="16" fillId="0" borderId="12" xfId="0" applyNumberFormat="1" applyFont="1" applyBorder="1"/>
    <xf numFmtId="184" fontId="0" fillId="0" borderId="12" xfId="0" applyNumberFormat="1" applyBorder="1"/>
    <xf numFmtId="184" fontId="0" fillId="0" borderId="12" xfId="0" applyNumberFormat="1" applyBorder="1" applyAlignment="1">
      <alignment horizontal="center"/>
    </xf>
    <xf numFmtId="184" fontId="0" fillId="0" borderId="0" xfId="0" applyNumberFormat="1"/>
    <xf numFmtId="184" fontId="0" fillId="0" borderId="0" xfId="0" applyNumberFormat="1" applyAlignment="1">
      <alignment horizontal="center"/>
    </xf>
    <xf numFmtId="49" fontId="0" fillId="0" borderId="12" xfId="0" applyNumberFormat="1" applyBorder="1"/>
    <xf numFmtId="0" fontId="26" fillId="0" borderId="0" xfId="0" applyFont="1" applyAlignment="1">
      <alignment horizontal="center"/>
    </xf>
    <xf numFmtId="0" fontId="0" fillId="0" borderId="0" xfId="0" applyAlignment="1">
      <alignment horizontal="center"/>
    </xf>
    <xf numFmtId="184" fontId="0" fillId="0" borderId="0" xfId="0" applyNumberFormat="1" applyBorder="1"/>
    <xf numFmtId="0" fontId="16" fillId="0" borderId="13" xfId="0" applyFont="1" applyBorder="1"/>
    <xf numFmtId="0" fontId="0" fillId="0" borderId="13" xfId="0" applyBorder="1"/>
    <xf numFmtId="184" fontId="0" fillId="0" borderId="14" xfId="0" applyNumberFormat="1" applyBorder="1" applyAlignment="1">
      <alignment horizontal="center"/>
    </xf>
    <xf numFmtId="0" fontId="25" fillId="0" borderId="0" xfId="0" applyFont="1"/>
    <xf numFmtId="2" fontId="0" fillId="0" borderId="12" xfId="0" applyNumberFormat="1" applyBorder="1" applyAlignment="1">
      <alignment horizontal="right"/>
    </xf>
    <xf numFmtId="0" fontId="16" fillId="0" borderId="12" xfId="0" applyFont="1" applyBorder="1" applyAlignment="1">
      <alignment horizontal="left"/>
    </xf>
    <xf numFmtId="184" fontId="0" fillId="0" borderId="0" xfId="0" applyNumberFormat="1" applyBorder="1" applyAlignment="1">
      <alignment horizontal="center"/>
    </xf>
    <xf numFmtId="0" fontId="16" fillId="0" borderId="15" xfId="0" applyFont="1" applyBorder="1"/>
    <xf numFmtId="49" fontId="16" fillId="0" borderId="16" xfId="0" applyNumberFormat="1" applyFont="1" applyBorder="1"/>
    <xf numFmtId="184" fontId="0" fillId="0" borderId="16" xfId="0" applyNumberFormat="1" applyBorder="1"/>
    <xf numFmtId="184" fontId="0" fillId="0" borderId="17" xfId="0" applyNumberFormat="1" applyBorder="1" applyAlignment="1">
      <alignment horizontal="center"/>
    </xf>
    <xf numFmtId="0" fontId="16" fillId="0" borderId="13" xfId="0" applyFont="1" applyBorder="1" applyAlignment="1">
      <alignment horizontal="left"/>
    </xf>
    <xf numFmtId="0" fontId="16" fillId="0" borderId="16" xfId="0" applyFont="1" applyBorder="1" applyAlignment="1">
      <alignment horizontal="left"/>
    </xf>
    <xf numFmtId="2" fontId="0" fillId="0" borderId="16" xfId="0" applyNumberFormat="1" applyBorder="1" applyAlignment="1">
      <alignment horizontal="right"/>
    </xf>
    <xf numFmtId="0" fontId="16" fillId="0" borderId="12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0" fillId="0" borderId="19" xfId="0" applyBorder="1"/>
    <xf numFmtId="0" fontId="0" fillId="0" borderId="20" xfId="0" applyBorder="1"/>
    <xf numFmtId="184" fontId="0" fillId="0" borderId="16" xfId="0" applyNumberFormat="1" applyBorder="1" applyAlignment="1">
      <alignment horizontal="center"/>
    </xf>
    <xf numFmtId="0" fontId="16" fillId="0" borderId="21" xfId="0" applyFont="1" applyBorder="1"/>
    <xf numFmtId="49" fontId="16" fillId="0" borderId="22" xfId="0" applyNumberFormat="1" applyFont="1" applyBorder="1"/>
    <xf numFmtId="0" fontId="16" fillId="0" borderId="22" xfId="0" applyFont="1" applyBorder="1" applyAlignment="1">
      <alignment horizontal="center"/>
    </xf>
    <xf numFmtId="184" fontId="0" fillId="0" borderId="22" xfId="0" applyNumberFormat="1" applyBorder="1"/>
    <xf numFmtId="184" fontId="0" fillId="0" borderId="22" xfId="0" applyNumberFormat="1" applyBorder="1" applyAlignment="1">
      <alignment horizontal="center"/>
    </xf>
    <xf numFmtId="184" fontId="0" fillId="0" borderId="23" xfId="0" applyNumberFormat="1" applyBorder="1" applyAlignment="1">
      <alignment horizontal="center"/>
    </xf>
    <xf numFmtId="0" fontId="24" fillId="0" borderId="24" xfId="0" applyFont="1" applyBorder="1" applyAlignment="1">
      <alignment horizontal="center"/>
    </xf>
    <xf numFmtId="0" fontId="24" fillId="0" borderId="24" xfId="0" applyFont="1" applyBorder="1"/>
    <xf numFmtId="0" fontId="24" fillId="0" borderId="25" xfId="0" applyFont="1" applyFill="1" applyBorder="1"/>
    <xf numFmtId="0" fontId="24" fillId="0" borderId="18" xfId="0" applyFont="1" applyBorder="1"/>
    <xf numFmtId="0" fontId="24" fillId="0" borderId="18" xfId="0" applyFont="1" applyBorder="1" applyAlignment="1">
      <alignment horizontal="center"/>
    </xf>
    <xf numFmtId="0" fontId="16" fillId="0" borderId="26" xfId="0" applyFont="1" applyBorder="1"/>
    <xf numFmtId="49" fontId="16" fillId="0" borderId="27" xfId="0" applyNumberFormat="1" applyFont="1" applyBorder="1"/>
    <xf numFmtId="0" fontId="16" fillId="0" borderId="27" xfId="0" applyFont="1" applyBorder="1" applyAlignment="1">
      <alignment horizontal="center"/>
    </xf>
    <xf numFmtId="184" fontId="0" fillId="0" borderId="27" xfId="0" applyNumberFormat="1" applyBorder="1"/>
    <xf numFmtId="184" fontId="0" fillId="0" borderId="27" xfId="0" applyNumberFormat="1" applyBorder="1" applyAlignment="1">
      <alignment horizontal="center"/>
    </xf>
    <xf numFmtId="184" fontId="0" fillId="0" borderId="28" xfId="0" applyNumberFormat="1" applyBorder="1" applyAlignment="1">
      <alignment horizontal="center"/>
    </xf>
    <xf numFmtId="0" fontId="0" fillId="0" borderId="15" xfId="0" applyFont="1" applyFill="1" applyBorder="1"/>
    <xf numFmtId="49" fontId="0" fillId="0" borderId="16" xfId="0" applyNumberFormat="1" applyFont="1" applyFill="1" applyBorder="1"/>
    <xf numFmtId="184" fontId="0" fillId="0" borderId="16" xfId="0" applyNumberFormat="1" applyFill="1" applyBorder="1"/>
    <xf numFmtId="0" fontId="16" fillId="0" borderId="15" xfId="0" applyFont="1" applyBorder="1" applyAlignment="1">
      <alignment horizontal="left"/>
    </xf>
    <xf numFmtId="0" fontId="16" fillId="0" borderId="21" xfId="0" applyFont="1" applyBorder="1" applyAlignment="1">
      <alignment horizontal="left"/>
    </xf>
    <xf numFmtId="0" fontId="16" fillId="0" borderId="22" xfId="0" applyFont="1" applyBorder="1" applyAlignment="1">
      <alignment horizontal="left"/>
    </xf>
    <xf numFmtId="2" fontId="0" fillId="0" borderId="22" xfId="0" applyNumberFormat="1" applyBorder="1" applyAlignment="1">
      <alignment horizontal="right"/>
    </xf>
    <xf numFmtId="0" fontId="29" fillId="0" borderId="0" xfId="0" applyFont="1" applyFill="1" applyBorder="1" applyAlignment="1">
      <alignment horizontal="left" vertical="center"/>
    </xf>
    <xf numFmtId="0" fontId="24" fillId="0" borderId="29" xfId="0" applyFont="1" applyBorder="1" applyAlignment="1">
      <alignment horizontal="center"/>
    </xf>
    <xf numFmtId="0" fontId="26" fillId="0" borderId="30" xfId="0" applyFont="1" applyBorder="1" applyAlignment="1">
      <alignment horizontal="center"/>
    </xf>
    <xf numFmtId="0" fontId="26" fillId="0" borderId="25" xfId="0" applyFont="1" applyBorder="1" applyAlignment="1">
      <alignment horizontal="center"/>
    </xf>
    <xf numFmtId="0" fontId="31" fillId="0" borderId="31" xfId="0" applyFont="1" applyFill="1" applyBorder="1" applyAlignment="1">
      <alignment horizontal="left" vertical="center"/>
    </xf>
    <xf numFmtId="0" fontId="31" fillId="0" borderId="32" xfId="0" applyFont="1" applyFill="1" applyBorder="1" applyAlignment="1">
      <alignment horizontal="left" vertical="center"/>
    </xf>
    <xf numFmtId="0" fontId="31" fillId="0" borderId="33" xfId="0" applyFont="1" applyFill="1" applyBorder="1" applyAlignment="1">
      <alignment horizontal="left" vertical="center"/>
    </xf>
    <xf numFmtId="0" fontId="31" fillId="0" borderId="34" xfId="0" applyFont="1" applyFill="1" applyBorder="1" applyAlignment="1">
      <alignment horizontal="left" vertical="center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2" fontId="0" fillId="0" borderId="0" xfId="0" applyNumberFormat="1" applyBorder="1" applyAlignment="1">
      <alignment horizontal="right"/>
    </xf>
    <xf numFmtId="0" fontId="31" fillId="0" borderId="0" xfId="0" applyFont="1" applyFill="1" applyBorder="1" applyAlignment="1">
      <alignment horizontal="left" vertical="center"/>
    </xf>
    <xf numFmtId="0" fontId="31" fillId="0" borderId="0" xfId="0" applyFont="1" applyBorder="1" applyAlignment="1">
      <alignment horizontal="center" vertical="center"/>
    </xf>
    <xf numFmtId="0" fontId="32" fillId="0" borderId="12" xfId="0" applyFont="1" applyBorder="1" applyAlignment="1">
      <alignment vertical="top" wrapText="1"/>
    </xf>
    <xf numFmtId="0" fontId="16" fillId="0" borderId="12" xfId="0" applyFont="1" applyBorder="1"/>
    <xf numFmtId="0" fontId="33" fillId="0" borderId="12" xfId="0" applyFont="1" applyBorder="1" applyAlignment="1">
      <alignment vertical="top" wrapText="1"/>
    </xf>
    <xf numFmtId="171" fontId="33" fillId="0" borderId="12" xfId="28" applyFont="1" applyBorder="1" applyAlignment="1">
      <alignment vertical="top" wrapText="1"/>
    </xf>
    <xf numFmtId="0" fontId="21" fillId="0" borderId="13" xfId="0" applyFont="1" applyBorder="1"/>
    <xf numFmtId="0" fontId="0" fillId="0" borderId="12" xfId="0" applyBorder="1"/>
    <xf numFmtId="0" fontId="0" fillId="0" borderId="35" xfId="0" applyBorder="1"/>
    <xf numFmtId="0" fontId="0" fillId="0" borderId="0" xfId="0" applyBorder="1"/>
    <xf numFmtId="0" fontId="0" fillId="0" borderId="36" xfId="0" applyBorder="1"/>
    <xf numFmtId="0" fontId="31" fillId="0" borderId="37" xfId="0" applyFont="1" applyFill="1" applyBorder="1" applyAlignment="1">
      <alignment horizontal="left" vertical="center"/>
    </xf>
    <xf numFmtId="0" fontId="32" fillId="0" borderId="0" xfId="0" applyFont="1" applyBorder="1" applyAlignment="1">
      <alignment vertical="top" wrapText="1"/>
    </xf>
    <xf numFmtId="0" fontId="33" fillId="0" borderId="0" xfId="0" applyFont="1" applyBorder="1" applyAlignment="1">
      <alignment vertical="top" wrapText="1"/>
    </xf>
    <xf numFmtId="171" fontId="33" fillId="0" borderId="0" xfId="28" applyFont="1" applyBorder="1" applyAlignment="1">
      <alignment vertical="top" wrapText="1"/>
    </xf>
    <xf numFmtId="0" fontId="16" fillId="0" borderId="0" xfId="0" applyFont="1" applyBorder="1"/>
    <xf numFmtId="0" fontId="0" fillId="0" borderId="38" xfId="0" applyBorder="1" applyAlignment="1">
      <alignment horizontal="center"/>
    </xf>
    <xf numFmtId="0" fontId="36" fillId="0" borderId="0" xfId="0" applyFont="1" applyBorder="1" applyAlignment="1"/>
    <xf numFmtId="0" fontId="24" fillId="0" borderId="12" xfId="0" applyFont="1" applyBorder="1"/>
    <xf numFmtId="0" fontId="21" fillId="0" borderId="12" xfId="0" applyFont="1" applyBorder="1"/>
    <xf numFmtId="0" fontId="21" fillId="0" borderId="12" xfId="0" quotePrefix="1" applyFont="1" applyBorder="1"/>
    <xf numFmtId="0" fontId="21" fillId="0" borderId="12" xfId="0" applyFont="1" applyFill="1" applyBorder="1"/>
    <xf numFmtId="0" fontId="21" fillId="24" borderId="12" xfId="0" applyFont="1" applyFill="1" applyBorder="1"/>
    <xf numFmtId="0" fontId="0" fillId="0" borderId="21" xfId="0" applyBorder="1"/>
    <xf numFmtId="184" fontId="16" fillId="0" borderId="12" xfId="0" applyNumberFormat="1" applyFont="1" applyBorder="1"/>
    <xf numFmtId="184" fontId="16" fillId="0" borderId="16" xfId="0" applyNumberFormat="1" applyFont="1" applyFill="1" applyBorder="1"/>
    <xf numFmtId="184" fontId="16" fillId="0" borderId="22" xfId="0" applyNumberFormat="1" applyFont="1" applyBorder="1"/>
    <xf numFmtId="184" fontId="16" fillId="0" borderId="16" xfId="0" applyNumberFormat="1" applyFont="1" applyBorder="1"/>
    <xf numFmtId="2" fontId="16" fillId="0" borderId="22" xfId="0" applyNumberFormat="1" applyFont="1" applyBorder="1" applyAlignment="1">
      <alignment horizontal="right"/>
    </xf>
    <xf numFmtId="2" fontId="16" fillId="0" borderId="12" xfId="0" applyNumberFormat="1" applyFont="1" applyBorder="1" applyAlignment="1">
      <alignment horizontal="right"/>
    </xf>
    <xf numFmtId="2" fontId="16" fillId="0" borderId="16" xfId="0" applyNumberFormat="1" applyFont="1" applyBorder="1" applyAlignment="1">
      <alignment horizontal="right"/>
    </xf>
    <xf numFmtId="0" fontId="16" fillId="0" borderId="0" xfId="0" applyFont="1" applyFill="1" applyBorder="1" applyAlignment="1">
      <alignment horizontal="left"/>
    </xf>
    <xf numFmtId="0" fontId="0" fillId="0" borderId="39" xfId="0" applyBorder="1"/>
    <xf numFmtId="0" fontId="0" fillId="0" borderId="40" xfId="0" applyBorder="1"/>
    <xf numFmtId="49" fontId="0" fillId="0" borderId="22" xfId="0" applyNumberFormat="1" applyBorder="1"/>
    <xf numFmtId="2" fontId="16" fillId="0" borderId="0" xfId="0" applyNumberFormat="1" applyFont="1" applyFill="1" applyBorder="1" applyAlignment="1">
      <alignment horizontal="right" indent="1"/>
    </xf>
    <xf numFmtId="184" fontId="16" fillId="0" borderId="27" xfId="0" applyNumberFormat="1" applyFont="1" applyBorder="1"/>
    <xf numFmtId="184" fontId="16" fillId="0" borderId="41" xfId="0" applyNumberFormat="1" applyFont="1" applyBorder="1"/>
    <xf numFmtId="184" fontId="16" fillId="0" borderId="12" xfId="0" applyNumberFormat="1" applyFont="1" applyBorder="1" applyAlignment="1">
      <alignment horizontal="center"/>
    </xf>
    <xf numFmtId="184" fontId="16" fillId="0" borderId="14" xfId="0" applyNumberFormat="1" applyFont="1" applyBorder="1" applyAlignment="1">
      <alignment horizontal="center"/>
    </xf>
    <xf numFmtId="0" fontId="16" fillId="0" borderId="0" xfId="0" applyFont="1"/>
    <xf numFmtId="0" fontId="16" fillId="0" borderId="26" xfId="0" applyFont="1" applyBorder="1" applyAlignment="1">
      <alignment horizontal="left"/>
    </xf>
    <xf numFmtId="0" fontId="16" fillId="0" borderId="27" xfId="0" applyFont="1" applyBorder="1" applyAlignment="1">
      <alignment horizontal="left"/>
    </xf>
    <xf numFmtId="2" fontId="16" fillId="0" borderId="27" xfId="0" applyNumberFormat="1" applyFont="1" applyBorder="1" applyAlignment="1">
      <alignment horizontal="right"/>
    </xf>
    <xf numFmtId="2" fontId="0" fillId="0" borderId="27" xfId="0" applyNumberFormat="1" applyBorder="1" applyAlignment="1">
      <alignment horizontal="right"/>
    </xf>
    <xf numFmtId="14" fontId="25" fillId="0" borderId="39" xfId="0" applyNumberFormat="1" applyFont="1" applyBorder="1" applyAlignment="1">
      <alignment horizontal="center"/>
    </xf>
    <xf numFmtId="184" fontId="26" fillId="0" borderId="12" xfId="0" applyNumberFormat="1" applyFont="1" applyBorder="1"/>
    <xf numFmtId="184" fontId="0" fillId="0" borderId="18" xfId="0" applyNumberFormat="1" applyBorder="1"/>
    <xf numFmtId="0" fontId="0" fillId="0" borderId="25" xfId="0" applyBorder="1"/>
    <xf numFmtId="0" fontId="25" fillId="0" borderId="24" xfId="0" applyFont="1" applyBorder="1" applyAlignment="1">
      <alignment horizontal="center"/>
    </xf>
    <xf numFmtId="0" fontId="21" fillId="0" borderId="42" xfId="0" applyFont="1" applyFill="1" applyBorder="1"/>
    <xf numFmtId="184" fontId="16" fillId="25" borderId="12" xfId="0" applyNumberFormat="1" applyFont="1" applyFill="1" applyBorder="1"/>
    <xf numFmtId="0" fontId="25" fillId="0" borderId="12" xfId="0" applyFont="1" applyBorder="1" applyAlignment="1"/>
    <xf numFmtId="0" fontId="33" fillId="0" borderId="12" xfId="0" applyFont="1" applyFill="1" applyBorder="1" applyAlignment="1">
      <alignment vertical="top" wrapText="1"/>
    </xf>
    <xf numFmtId="171" fontId="33" fillId="0" borderId="12" xfId="28" applyFont="1" applyFill="1" applyBorder="1" applyAlignment="1">
      <alignment vertical="top" wrapText="1"/>
    </xf>
    <xf numFmtId="184" fontId="16" fillId="0" borderId="0" xfId="0" applyNumberFormat="1" applyFont="1" applyBorder="1"/>
    <xf numFmtId="2" fontId="16" fillId="0" borderId="0" xfId="0" applyNumberFormat="1" applyFont="1" applyBorder="1" applyAlignment="1">
      <alignment horizontal="right"/>
    </xf>
    <xf numFmtId="0" fontId="26" fillId="0" borderId="0" xfId="0" applyFont="1" applyBorder="1"/>
    <xf numFmtId="0" fontId="24" fillId="0" borderId="0" xfId="0" applyFont="1" applyBorder="1" applyAlignment="1"/>
    <xf numFmtId="0" fontId="24" fillId="0" borderId="0" xfId="0" applyFont="1" applyBorder="1" applyAlignment="1">
      <alignment horizontal="center"/>
    </xf>
    <xf numFmtId="0" fontId="24" fillId="0" borderId="0" xfId="0" applyFont="1" applyBorder="1"/>
    <xf numFmtId="0" fontId="24" fillId="0" borderId="0" xfId="0" applyFont="1" applyFill="1" applyBorder="1"/>
    <xf numFmtId="49" fontId="16" fillId="0" borderId="0" xfId="0" applyNumberFormat="1" applyFont="1" applyBorder="1"/>
    <xf numFmtId="0" fontId="21" fillId="0" borderId="0" xfId="0" applyFont="1" applyBorder="1"/>
    <xf numFmtId="0" fontId="26" fillId="0" borderId="0" xfId="0" applyFont="1" applyBorder="1" applyAlignment="1">
      <alignment horizontal="center"/>
    </xf>
    <xf numFmtId="0" fontId="26" fillId="0" borderId="0" xfId="0" applyFont="1"/>
    <xf numFmtId="0" fontId="31" fillId="0" borderId="43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0" fillId="0" borderId="46" xfId="0" applyBorder="1"/>
    <xf numFmtId="0" fontId="0" fillId="0" borderId="38" xfId="0" applyBorder="1"/>
    <xf numFmtId="184" fontId="0" fillId="0" borderId="17" xfId="0" applyNumberFormat="1" applyBorder="1"/>
    <xf numFmtId="0" fontId="26" fillId="0" borderId="47" xfId="0" applyFont="1" applyBorder="1" applyAlignment="1">
      <alignment horizontal="center"/>
    </xf>
    <xf numFmtId="0" fontId="26" fillId="0" borderId="48" xfId="0" applyFont="1" applyBorder="1" applyAlignment="1">
      <alignment horizontal="center"/>
    </xf>
    <xf numFmtId="0" fontId="36" fillId="0" borderId="36" xfId="0" applyFont="1" applyBorder="1" applyAlignment="1"/>
    <xf numFmtId="0" fontId="37" fillId="0" borderId="36" xfId="0" applyFont="1" applyBorder="1" applyAlignment="1"/>
    <xf numFmtId="0" fontId="34" fillId="0" borderId="11" xfId="0" applyFont="1" applyBorder="1" applyAlignment="1"/>
    <xf numFmtId="0" fontId="34" fillId="0" borderId="20" xfId="0" applyFont="1" applyBorder="1" applyAlignment="1"/>
    <xf numFmtId="0" fontId="25" fillId="0" borderId="19" xfId="0" applyFont="1" applyBorder="1" applyAlignment="1"/>
    <xf numFmtId="0" fontId="25" fillId="0" borderId="11" xfId="0" applyFont="1" applyBorder="1" applyAlignment="1"/>
    <xf numFmtId="0" fontId="25" fillId="0" borderId="20" xfId="0" applyFont="1" applyBorder="1" applyAlignment="1"/>
    <xf numFmtId="0" fontId="25" fillId="0" borderId="0" xfId="0" applyFont="1" applyBorder="1" applyAlignment="1"/>
    <xf numFmtId="184" fontId="0" fillId="0" borderId="28" xfId="0" applyNumberFormat="1" applyBorder="1"/>
    <xf numFmtId="49" fontId="0" fillId="0" borderId="13" xfId="0" applyNumberFormat="1" applyBorder="1"/>
    <xf numFmtId="170" fontId="26" fillId="0" borderId="0" xfId="29" applyFont="1"/>
    <xf numFmtId="0" fontId="26" fillId="0" borderId="49" xfId="0" applyFont="1" applyBorder="1"/>
    <xf numFmtId="0" fontId="26" fillId="0" borderId="40" xfId="0" applyFont="1" applyBorder="1" applyAlignment="1">
      <alignment horizontal="right"/>
    </xf>
    <xf numFmtId="0" fontId="26" fillId="0" borderId="50" xfId="0" applyFont="1" applyBorder="1"/>
    <xf numFmtId="0" fontId="26" fillId="0" borderId="20" xfId="0" applyFont="1" applyBorder="1" applyAlignment="1">
      <alignment horizontal="right"/>
    </xf>
    <xf numFmtId="0" fontId="26" fillId="0" borderId="0" xfId="0" applyFont="1" applyFill="1" applyBorder="1"/>
    <xf numFmtId="0" fontId="26" fillId="0" borderId="0" xfId="0" applyFont="1" applyFill="1" applyBorder="1" applyAlignment="1">
      <alignment horizontal="left"/>
    </xf>
    <xf numFmtId="0" fontId="26" fillId="0" borderId="51" xfId="0" applyFont="1" applyBorder="1" applyAlignment="1">
      <alignment horizontal="center"/>
    </xf>
    <xf numFmtId="0" fontId="26" fillId="0" borderId="52" xfId="0" applyFont="1" applyBorder="1" applyAlignment="1">
      <alignment horizontal="center"/>
    </xf>
    <xf numFmtId="184" fontId="0" fillId="0" borderId="14" xfId="0" applyNumberFormat="1" applyBorder="1"/>
    <xf numFmtId="0" fontId="24" fillId="0" borderId="53" xfId="0" applyFont="1" applyBorder="1" applyAlignment="1">
      <alignment horizontal="center"/>
    </xf>
    <xf numFmtId="0" fontId="16" fillId="0" borderId="31" xfId="0" applyFont="1" applyBorder="1"/>
    <xf numFmtId="0" fontId="16" fillId="0" borderId="33" xfId="0" applyFont="1" applyBorder="1"/>
    <xf numFmtId="49" fontId="16" fillId="0" borderId="26" xfId="0" applyNumberFormat="1" applyFont="1" applyBorder="1"/>
    <xf numFmtId="49" fontId="16" fillId="0" borderId="13" xfId="0" applyNumberFormat="1" applyFont="1" applyBorder="1"/>
    <xf numFmtId="49" fontId="16" fillId="0" borderId="15" xfId="0" applyNumberFormat="1" applyFont="1" applyBorder="1"/>
    <xf numFmtId="0" fontId="0" fillId="0" borderId="33" xfId="0" applyBorder="1"/>
    <xf numFmtId="0" fontId="0" fillId="0" borderId="54" xfId="0" applyFont="1" applyFill="1" applyBorder="1"/>
    <xf numFmtId="49" fontId="0" fillId="0" borderId="15" xfId="0" applyNumberFormat="1" applyFont="1" applyFill="1" applyBorder="1"/>
    <xf numFmtId="0" fontId="16" fillId="0" borderId="31" xfId="0" applyFont="1" applyBorder="1" applyAlignment="1">
      <alignment horizontal="left"/>
    </xf>
    <xf numFmtId="0" fontId="16" fillId="0" borderId="55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0" fontId="16" fillId="0" borderId="54" xfId="0" applyFont="1" applyBorder="1" applyAlignment="1">
      <alignment horizontal="left"/>
    </xf>
    <xf numFmtId="0" fontId="16" fillId="0" borderId="55" xfId="0" applyFont="1" applyBorder="1"/>
    <xf numFmtId="184" fontId="0" fillId="0" borderId="24" xfId="0" applyNumberFormat="1" applyBorder="1"/>
    <xf numFmtId="0" fontId="24" fillId="0" borderId="46" xfId="0" applyFont="1" applyBorder="1" applyAlignment="1">
      <alignment horizontal="center"/>
    </xf>
    <xf numFmtId="0" fontId="24" fillId="0" borderId="52" xfId="0" applyFont="1" applyFill="1" applyBorder="1"/>
    <xf numFmtId="0" fontId="22" fillId="0" borderId="12" xfId="0" applyFont="1" applyBorder="1"/>
    <xf numFmtId="0" fontId="22" fillId="0" borderId="13" xfId="0" applyFont="1" applyBorder="1"/>
    <xf numFmtId="0" fontId="40" fillId="0" borderId="52" xfId="0" applyFont="1" applyFill="1" applyBorder="1"/>
    <xf numFmtId="49" fontId="16" fillId="0" borderId="56" xfId="0" applyNumberFormat="1" applyFont="1" applyBorder="1"/>
    <xf numFmtId="49" fontId="16" fillId="0" borderId="57" xfId="0" applyNumberFormat="1" applyFont="1" applyBorder="1"/>
    <xf numFmtId="49" fontId="16" fillId="0" borderId="58" xfId="0" applyNumberFormat="1" applyFont="1" applyBorder="1"/>
    <xf numFmtId="2" fontId="1" fillId="0" borderId="0" xfId="0" applyNumberFormat="1" applyFont="1" applyBorder="1"/>
    <xf numFmtId="0" fontId="42" fillId="0" borderId="0" xfId="0" applyFont="1"/>
    <xf numFmtId="0" fontId="43" fillId="0" borderId="0" xfId="0" applyFont="1" applyBorder="1" applyAlignment="1"/>
    <xf numFmtId="0" fontId="44" fillId="0" borderId="0" xfId="0" applyFont="1"/>
    <xf numFmtId="0" fontId="41" fillId="0" borderId="0" xfId="0" applyFont="1" applyBorder="1" applyAlignment="1"/>
    <xf numFmtId="0" fontId="26" fillId="0" borderId="59" xfId="0" applyFont="1" applyBorder="1" applyAlignment="1"/>
    <xf numFmtId="0" fontId="26" fillId="0" borderId="39" xfId="0" applyFont="1" applyBorder="1" applyAlignment="1"/>
    <xf numFmtId="0" fontId="26" fillId="0" borderId="40" xfId="0" applyFont="1" applyBorder="1" applyAlignment="1"/>
    <xf numFmtId="0" fontId="26" fillId="0" borderId="41" xfId="0" applyFont="1" applyBorder="1" applyAlignment="1">
      <alignment horizontal="center"/>
    </xf>
    <xf numFmtId="184" fontId="42" fillId="0" borderId="22" xfId="0" applyNumberFormat="1" applyFont="1" applyBorder="1"/>
    <xf numFmtId="184" fontId="42" fillId="0" borderId="23" xfId="0" applyNumberFormat="1" applyFont="1" applyBorder="1"/>
    <xf numFmtId="184" fontId="42" fillId="0" borderId="0" xfId="0" applyNumberFormat="1" applyFont="1"/>
    <xf numFmtId="184" fontId="42" fillId="0" borderId="16" xfId="0" applyNumberFormat="1" applyFont="1" applyBorder="1"/>
    <xf numFmtId="184" fontId="42" fillId="0" borderId="17" xfId="0" applyNumberFormat="1" applyFont="1" applyBorder="1"/>
    <xf numFmtId="49" fontId="42" fillId="0" borderId="0" xfId="0" applyNumberFormat="1" applyFont="1"/>
    <xf numFmtId="0" fontId="26" fillId="0" borderId="29" xfId="0" applyFont="1" applyBorder="1" applyAlignment="1">
      <alignment horizontal="center"/>
    </xf>
    <xf numFmtId="49" fontId="42" fillId="0" borderId="12" xfId="0" applyNumberFormat="1" applyFont="1" applyBorder="1"/>
    <xf numFmtId="0" fontId="42" fillId="0" borderId="12" xfId="0" applyFont="1" applyBorder="1"/>
    <xf numFmtId="0" fontId="42" fillId="0" borderId="13" xfId="0" applyFont="1" applyBorder="1"/>
    <xf numFmtId="0" fontId="42" fillId="0" borderId="21" xfId="0" applyFont="1" applyBorder="1"/>
    <xf numFmtId="49" fontId="42" fillId="0" borderId="22" xfId="0" applyNumberFormat="1" applyFont="1" applyBorder="1"/>
    <xf numFmtId="0" fontId="42" fillId="0" borderId="15" xfId="0" applyFont="1" applyFill="1" applyBorder="1"/>
    <xf numFmtId="49" fontId="42" fillId="0" borderId="16" xfId="0" applyNumberFormat="1" applyFont="1" applyFill="1" applyBorder="1"/>
    <xf numFmtId="0" fontId="26" fillId="0" borderId="24" xfId="0" applyFont="1" applyBorder="1"/>
    <xf numFmtId="0" fontId="42" fillId="0" borderId="19" xfId="0" applyFont="1" applyBorder="1"/>
    <xf numFmtId="0" fontId="42" fillId="0" borderId="11" xfId="0" applyFont="1" applyBorder="1"/>
    <xf numFmtId="0" fontId="42" fillId="0" borderId="20" xfId="0" applyFont="1" applyBorder="1"/>
    <xf numFmtId="0" fontId="42" fillId="0" borderId="0" xfId="0" applyFont="1" applyBorder="1"/>
    <xf numFmtId="184" fontId="42" fillId="0" borderId="0" xfId="0" applyNumberFormat="1" applyFont="1" applyBorder="1"/>
    <xf numFmtId="0" fontId="36" fillId="0" borderId="38" xfId="0" applyFont="1" applyBorder="1" applyAlignment="1"/>
    <xf numFmtId="0" fontId="1" fillId="0" borderId="13" xfId="0" applyFont="1" applyBorder="1"/>
    <xf numFmtId="184" fontId="42" fillId="0" borderId="12" xfId="0" applyNumberFormat="1" applyFont="1" applyBorder="1"/>
    <xf numFmtId="184" fontId="42" fillId="0" borderId="12" xfId="0" applyNumberFormat="1" applyFont="1" applyBorder="1" applyAlignment="1">
      <alignment horizontal="center"/>
    </xf>
    <xf numFmtId="184" fontId="42" fillId="0" borderId="14" xfId="0" applyNumberFormat="1" applyFont="1" applyBorder="1" applyAlignment="1">
      <alignment horizontal="center"/>
    </xf>
    <xf numFmtId="0" fontId="42" fillId="0" borderId="12" xfId="0" applyFont="1" applyBorder="1" applyAlignment="1">
      <alignment horizontal="center"/>
    </xf>
    <xf numFmtId="0" fontId="1" fillId="0" borderId="33" xfId="0" applyFont="1" applyBorder="1"/>
    <xf numFmtId="49" fontId="1" fillId="0" borderId="13" xfId="0" applyNumberFormat="1" applyFont="1" applyBorder="1"/>
    <xf numFmtId="0" fontId="42" fillId="0" borderId="33" xfId="0" applyFont="1" applyBorder="1"/>
    <xf numFmtId="49" fontId="42" fillId="0" borderId="13" xfId="0" applyNumberFormat="1" applyFont="1" applyBorder="1"/>
    <xf numFmtId="0" fontId="31" fillId="0" borderId="54" xfId="0" applyFont="1" applyFill="1" applyBorder="1" applyAlignment="1">
      <alignment horizontal="left" vertical="center"/>
    </xf>
    <xf numFmtId="184" fontId="16" fillId="0" borderId="23" xfId="0" applyNumberFormat="1" applyFont="1" applyBorder="1"/>
    <xf numFmtId="184" fontId="16" fillId="0" borderId="17" xfId="0" applyNumberFormat="1" applyFont="1" applyBorder="1"/>
    <xf numFmtId="2" fontId="0" fillId="0" borderId="0" xfId="0" applyNumberFormat="1" applyBorder="1"/>
    <xf numFmtId="0" fontId="32" fillId="0" borderId="0" xfId="0" applyFont="1" applyBorder="1" applyAlignment="1">
      <alignment vertical="top" wrapText="1"/>
    </xf>
    <xf numFmtId="0" fontId="24" fillId="0" borderId="60" xfId="0" applyFont="1" applyBorder="1" applyAlignment="1">
      <alignment horizontal="center"/>
    </xf>
    <xf numFmtId="0" fontId="24" fillId="0" borderId="18" xfId="0" applyFont="1" applyBorder="1" applyAlignment="1">
      <alignment horizontal="center"/>
    </xf>
    <xf numFmtId="0" fontId="24" fillId="0" borderId="61" xfId="0" applyFont="1" applyBorder="1" applyAlignment="1">
      <alignment horizontal="center"/>
    </xf>
    <xf numFmtId="0" fontId="24" fillId="0" borderId="24" xfId="0" applyFont="1" applyBorder="1" applyAlignment="1">
      <alignment horizontal="center"/>
    </xf>
    <xf numFmtId="0" fontId="23" fillId="0" borderId="59" xfId="0" applyFont="1" applyBorder="1" applyAlignment="1">
      <alignment horizontal="center"/>
    </xf>
    <xf numFmtId="0" fontId="23" fillId="0" borderId="39" xfId="0" applyFont="1" applyBorder="1" applyAlignment="1">
      <alignment horizontal="center"/>
    </xf>
    <xf numFmtId="0" fontId="23" fillId="0" borderId="40" xfId="0" applyFont="1" applyBorder="1" applyAlignment="1">
      <alignment horizontal="center"/>
    </xf>
    <xf numFmtId="0" fontId="30" fillId="0" borderId="46" xfId="0" applyFont="1" applyFill="1" applyBorder="1" applyAlignment="1">
      <alignment horizontal="center" vertical="center" wrapText="1"/>
    </xf>
    <xf numFmtId="0" fontId="30" fillId="0" borderId="35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30" fillId="0" borderId="19" xfId="0" applyFont="1" applyFill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center" vertical="center" wrapText="1"/>
    </xf>
    <xf numFmtId="0" fontId="30" fillId="0" borderId="20" xfId="0" applyFont="1" applyFill="1" applyBorder="1" applyAlignment="1">
      <alignment horizontal="center" vertical="center" wrapText="1"/>
    </xf>
    <xf numFmtId="0" fontId="24" fillId="0" borderId="46" xfId="0" applyFont="1" applyBorder="1" applyAlignment="1">
      <alignment horizontal="center"/>
    </xf>
    <xf numFmtId="0" fontId="24" fillId="0" borderId="35" xfId="0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0" fontId="34" fillId="0" borderId="11" xfId="0" applyFont="1" applyBorder="1" applyAlignment="1">
      <alignment horizontal="center"/>
    </xf>
    <xf numFmtId="0" fontId="38" fillId="0" borderId="46" xfId="0" applyFont="1" applyBorder="1" applyAlignment="1">
      <alignment horizontal="center"/>
    </xf>
    <xf numFmtId="0" fontId="35" fillId="0" borderId="35" xfId="0" applyFont="1" applyBorder="1" applyAlignment="1">
      <alignment horizontal="center"/>
    </xf>
    <xf numFmtId="0" fontId="36" fillId="0" borderId="38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0" fontId="23" fillId="0" borderId="51" xfId="0" applyFont="1" applyBorder="1" applyAlignment="1">
      <alignment horizontal="center"/>
    </xf>
    <xf numFmtId="0" fontId="23" fillId="0" borderId="61" xfId="0" applyFont="1" applyBorder="1" applyAlignment="1">
      <alignment horizontal="center"/>
    </xf>
    <xf numFmtId="0" fontId="23" fillId="0" borderId="24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38" fillId="0" borderId="35" xfId="0" applyFont="1" applyBorder="1" applyAlignment="1">
      <alignment horizontal="center"/>
    </xf>
    <xf numFmtId="0" fontId="24" fillId="0" borderId="59" xfId="0" applyFont="1" applyBorder="1" applyAlignment="1">
      <alignment horizontal="center"/>
    </xf>
    <xf numFmtId="0" fontId="24" fillId="0" borderId="51" xfId="0" applyFont="1" applyBorder="1" applyAlignment="1">
      <alignment horizontal="center"/>
    </xf>
    <xf numFmtId="0" fontId="22" fillId="0" borderId="39" xfId="0" applyFont="1" applyBorder="1" applyAlignment="1">
      <alignment horizontal="center"/>
    </xf>
    <xf numFmtId="0" fontId="22" fillId="0" borderId="30" xfId="0" applyFont="1" applyBorder="1" applyAlignment="1">
      <alignment horizontal="center"/>
    </xf>
    <xf numFmtId="0" fontId="23" fillId="0" borderId="25" xfId="0" applyFont="1" applyBorder="1" applyAlignment="1">
      <alignment horizontal="center"/>
    </xf>
    <xf numFmtId="0" fontId="22" fillId="0" borderId="40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34" fillId="0" borderId="36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20" xfId="0" applyFont="1" applyBorder="1" applyAlignment="1">
      <alignment horizontal="center"/>
    </xf>
    <xf numFmtId="0" fontId="38" fillId="0" borderId="10" xfId="0" applyFont="1" applyBorder="1" applyAlignment="1">
      <alignment horizontal="center"/>
    </xf>
    <xf numFmtId="0" fontId="23" fillId="0" borderId="60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24" fillId="0" borderId="30" xfId="0" applyFont="1" applyBorder="1" applyAlignment="1">
      <alignment horizontal="center"/>
    </xf>
    <xf numFmtId="0" fontId="22" fillId="0" borderId="35" xfId="0" applyFont="1" applyBorder="1" applyAlignment="1">
      <alignment horizontal="center"/>
    </xf>
    <xf numFmtId="0" fontId="22" fillId="0" borderId="51" xfId="0" applyFont="1" applyBorder="1" applyAlignment="1">
      <alignment horizontal="center"/>
    </xf>
    <xf numFmtId="0" fontId="23" fillId="0" borderId="30" xfId="0" applyFont="1" applyBorder="1" applyAlignment="1">
      <alignment horizontal="center"/>
    </xf>
    <xf numFmtId="0" fontId="26" fillId="0" borderId="59" xfId="0" applyFont="1" applyBorder="1" applyAlignment="1">
      <alignment horizontal="center"/>
    </xf>
    <xf numFmtId="0" fontId="26" fillId="0" borderId="30" xfId="0" applyFont="1" applyBorder="1" applyAlignment="1">
      <alignment horizontal="center"/>
    </xf>
    <xf numFmtId="0" fontId="16" fillId="0" borderId="39" xfId="0" applyFont="1" applyBorder="1" applyAlignment="1">
      <alignment horizontal="center"/>
    </xf>
    <xf numFmtId="0" fontId="16" fillId="0" borderId="4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43" fillId="0" borderId="0" xfId="0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26" fillId="0" borderId="39" xfId="0" applyFont="1" applyBorder="1" applyAlignment="1">
      <alignment horizontal="center"/>
    </xf>
    <xf numFmtId="0" fontId="26" fillId="0" borderId="40" xfId="0" applyFont="1" applyBorder="1" applyAlignment="1">
      <alignment horizontal="center"/>
    </xf>
    <xf numFmtId="0" fontId="26" fillId="0" borderId="62" xfId="0" applyFont="1" applyBorder="1" applyAlignment="1">
      <alignment horizontal="center"/>
    </xf>
    <xf numFmtId="0" fontId="26" fillId="0" borderId="41" xfId="0" applyFont="1" applyBorder="1" applyAlignment="1">
      <alignment horizontal="center"/>
    </xf>
    <xf numFmtId="0" fontId="26" fillId="0" borderId="61" xfId="0" applyFont="1" applyBorder="1" applyAlignment="1">
      <alignment horizontal="center"/>
    </xf>
    <xf numFmtId="0" fontId="26" fillId="0" borderId="24" xfId="0" applyFont="1" applyBorder="1" applyAlignment="1">
      <alignment horizontal="center"/>
    </xf>
    <xf numFmtId="0" fontId="26" fillId="0" borderId="25" xfId="0" applyFont="1" applyBorder="1" applyAlignment="1">
      <alignment horizontal="center"/>
    </xf>
    <xf numFmtId="0" fontId="32" fillId="0" borderId="12" xfId="0" applyFont="1" applyBorder="1" applyAlignment="1">
      <alignment vertical="top" wrapText="1"/>
    </xf>
    <xf numFmtId="0" fontId="34" fillId="0" borderId="38" xfId="0" applyFont="1" applyBorder="1" applyAlignment="1">
      <alignment horizontal="center"/>
    </xf>
    <xf numFmtId="0" fontId="27" fillId="0" borderId="12" xfId="0" applyFont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0</xdr:rowOff>
    </xdr:from>
    <xdr:to>
      <xdr:col>7</xdr:col>
      <xdr:colOff>371475</xdr:colOff>
      <xdr:row>0</xdr:row>
      <xdr:rowOff>0</xdr:rowOff>
    </xdr:to>
    <xdr:pic>
      <xdr:nvPicPr>
        <xdr:cNvPr id="10529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14650" y="0"/>
          <a:ext cx="2971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104775</xdr:colOff>
      <xdr:row>0</xdr:row>
      <xdr:rowOff>0</xdr:rowOff>
    </xdr:from>
    <xdr:to>
      <xdr:col>8</xdr:col>
      <xdr:colOff>466725</xdr:colOff>
      <xdr:row>0</xdr:row>
      <xdr:rowOff>276225</xdr:rowOff>
    </xdr:to>
    <xdr:pic>
      <xdr:nvPicPr>
        <xdr:cNvPr id="10533" name="Picture 1317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57925" y="0"/>
          <a:ext cx="3619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333375</xdr:colOff>
      <xdr:row>0</xdr:row>
      <xdr:rowOff>9525</xdr:rowOff>
    </xdr:from>
    <xdr:to>
      <xdr:col>1</xdr:col>
      <xdr:colOff>904875</xdr:colOff>
      <xdr:row>1</xdr:row>
      <xdr:rowOff>9525</xdr:rowOff>
    </xdr:to>
    <xdr:pic>
      <xdr:nvPicPr>
        <xdr:cNvPr id="10534" name="Picture 1318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66825" y="9525"/>
          <a:ext cx="571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0</xdr:rowOff>
    </xdr:from>
    <xdr:to>
      <xdr:col>6</xdr:col>
      <xdr:colOff>371475</xdr:colOff>
      <xdr:row>0</xdr:row>
      <xdr:rowOff>0</xdr:rowOff>
    </xdr:to>
    <xdr:pic>
      <xdr:nvPicPr>
        <xdr:cNvPr id="11479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0" y="0"/>
          <a:ext cx="2228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447675</xdr:colOff>
      <xdr:row>0</xdr:row>
      <xdr:rowOff>0</xdr:rowOff>
    </xdr:from>
    <xdr:to>
      <xdr:col>9</xdr:col>
      <xdr:colOff>57150</xdr:colOff>
      <xdr:row>0</xdr:row>
      <xdr:rowOff>276225</xdr:rowOff>
    </xdr:to>
    <xdr:pic>
      <xdr:nvPicPr>
        <xdr:cNvPr id="11483" name="Picture 1243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67425" y="0"/>
          <a:ext cx="3619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1047750</xdr:colOff>
      <xdr:row>0</xdr:row>
      <xdr:rowOff>9525</xdr:rowOff>
    </xdr:from>
    <xdr:to>
      <xdr:col>3</xdr:col>
      <xdr:colOff>9525</xdr:colOff>
      <xdr:row>1</xdr:row>
      <xdr:rowOff>9525</xdr:rowOff>
    </xdr:to>
    <xdr:pic>
      <xdr:nvPicPr>
        <xdr:cNvPr id="11484" name="Picture 124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19275" y="9525"/>
          <a:ext cx="571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0</xdr:rowOff>
    </xdr:from>
    <xdr:to>
      <xdr:col>10</xdr:col>
      <xdr:colOff>371475</xdr:colOff>
      <xdr:row>0</xdr:row>
      <xdr:rowOff>0</xdr:rowOff>
    </xdr:to>
    <xdr:pic>
      <xdr:nvPicPr>
        <xdr:cNvPr id="24577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0" y="0"/>
          <a:ext cx="5381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923925</xdr:colOff>
      <xdr:row>0</xdr:row>
      <xdr:rowOff>0</xdr:rowOff>
    </xdr:from>
    <xdr:to>
      <xdr:col>6</xdr:col>
      <xdr:colOff>371475</xdr:colOff>
      <xdr:row>0</xdr:row>
      <xdr:rowOff>0</xdr:rowOff>
    </xdr:to>
    <xdr:pic>
      <xdr:nvPicPr>
        <xdr:cNvPr id="24578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0" y="0"/>
          <a:ext cx="2324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104775</xdr:colOff>
      <xdr:row>0</xdr:row>
      <xdr:rowOff>0</xdr:rowOff>
    </xdr:from>
    <xdr:to>
      <xdr:col>8</xdr:col>
      <xdr:colOff>466725</xdr:colOff>
      <xdr:row>0</xdr:row>
      <xdr:rowOff>276225</xdr:rowOff>
    </xdr:to>
    <xdr:pic>
      <xdr:nvPicPr>
        <xdr:cNvPr id="24579" name="Picture 3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76925" y="0"/>
          <a:ext cx="3619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828675</xdr:colOff>
      <xdr:row>0</xdr:row>
      <xdr:rowOff>0</xdr:rowOff>
    </xdr:from>
    <xdr:to>
      <xdr:col>2</xdr:col>
      <xdr:colOff>219075</xdr:colOff>
      <xdr:row>1</xdr:row>
      <xdr:rowOff>0</xdr:rowOff>
    </xdr:to>
    <xdr:pic>
      <xdr:nvPicPr>
        <xdr:cNvPr id="2458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00200" y="0"/>
          <a:ext cx="571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923925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25601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95475" y="0"/>
          <a:ext cx="4391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923925</xdr:colOff>
      <xdr:row>0</xdr:row>
      <xdr:rowOff>0</xdr:rowOff>
    </xdr:from>
    <xdr:to>
      <xdr:col>5</xdr:col>
      <xdr:colOff>371475</xdr:colOff>
      <xdr:row>0</xdr:row>
      <xdr:rowOff>0</xdr:rowOff>
    </xdr:to>
    <xdr:pic>
      <xdr:nvPicPr>
        <xdr:cNvPr id="25602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95475" y="0"/>
          <a:ext cx="2714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180975</xdr:colOff>
      <xdr:row>0</xdr:row>
      <xdr:rowOff>0</xdr:rowOff>
    </xdr:from>
    <xdr:to>
      <xdr:col>6</xdr:col>
      <xdr:colOff>542925</xdr:colOff>
      <xdr:row>0</xdr:row>
      <xdr:rowOff>0</xdr:rowOff>
    </xdr:to>
    <xdr:pic>
      <xdr:nvPicPr>
        <xdr:cNvPr id="25603" name="Picture 3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105400" y="0"/>
          <a:ext cx="361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971550</xdr:colOff>
      <xdr:row>0</xdr:row>
      <xdr:rowOff>0</xdr:rowOff>
    </xdr:from>
    <xdr:to>
      <xdr:col>1</xdr:col>
      <xdr:colOff>361950</xdr:colOff>
      <xdr:row>0</xdr:row>
      <xdr:rowOff>0</xdr:rowOff>
    </xdr:to>
    <xdr:pic>
      <xdr:nvPicPr>
        <xdr:cNvPr id="2560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1550" y="0"/>
          <a:ext cx="361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561975</xdr:colOff>
      <xdr:row>1</xdr:row>
      <xdr:rowOff>0</xdr:rowOff>
    </xdr:from>
    <xdr:to>
      <xdr:col>7</xdr:col>
      <xdr:colOff>352425</xdr:colOff>
      <xdr:row>1</xdr:row>
      <xdr:rowOff>276225</xdr:rowOff>
    </xdr:to>
    <xdr:pic>
      <xdr:nvPicPr>
        <xdr:cNvPr id="25605" name="Picture 5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86400" y="171450"/>
          <a:ext cx="571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1</xdr:row>
      <xdr:rowOff>0</xdr:rowOff>
    </xdr:from>
    <xdr:to>
      <xdr:col>0</xdr:col>
      <xdr:colOff>742950</xdr:colOff>
      <xdr:row>2</xdr:row>
      <xdr:rowOff>0</xdr:rowOff>
    </xdr:to>
    <xdr:pic>
      <xdr:nvPicPr>
        <xdr:cNvPr id="2560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71450" y="171450"/>
          <a:ext cx="571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0</xdr:rowOff>
    </xdr:from>
    <xdr:to>
      <xdr:col>10</xdr:col>
      <xdr:colOff>371475</xdr:colOff>
      <xdr:row>0</xdr:row>
      <xdr:rowOff>0</xdr:rowOff>
    </xdr:to>
    <xdr:pic>
      <xdr:nvPicPr>
        <xdr:cNvPr id="18433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43125" y="0"/>
          <a:ext cx="5400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923925</xdr:colOff>
      <xdr:row>0</xdr:row>
      <xdr:rowOff>0</xdr:rowOff>
    </xdr:from>
    <xdr:to>
      <xdr:col>6</xdr:col>
      <xdr:colOff>371475</xdr:colOff>
      <xdr:row>0</xdr:row>
      <xdr:rowOff>0</xdr:rowOff>
    </xdr:to>
    <xdr:pic>
      <xdr:nvPicPr>
        <xdr:cNvPr id="18434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43125" y="0"/>
          <a:ext cx="2428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285750</xdr:colOff>
      <xdr:row>0</xdr:row>
      <xdr:rowOff>0</xdr:rowOff>
    </xdr:from>
    <xdr:to>
      <xdr:col>8</xdr:col>
      <xdr:colOff>647700</xdr:colOff>
      <xdr:row>0</xdr:row>
      <xdr:rowOff>276225</xdr:rowOff>
    </xdr:to>
    <xdr:pic>
      <xdr:nvPicPr>
        <xdr:cNvPr id="18436" name="Picture 4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67400" y="0"/>
          <a:ext cx="3619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971550</xdr:colOff>
      <xdr:row>0</xdr:row>
      <xdr:rowOff>0</xdr:rowOff>
    </xdr:from>
    <xdr:to>
      <xdr:col>2</xdr:col>
      <xdr:colOff>361950</xdr:colOff>
      <xdr:row>1</xdr:row>
      <xdr:rowOff>0</xdr:rowOff>
    </xdr:to>
    <xdr:pic>
      <xdr:nvPicPr>
        <xdr:cNvPr id="1843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04950" y="0"/>
          <a:ext cx="571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0</xdr:rowOff>
    </xdr:from>
    <xdr:to>
      <xdr:col>7</xdr:col>
      <xdr:colOff>0</xdr:colOff>
      <xdr:row>0</xdr:row>
      <xdr:rowOff>0</xdr:rowOff>
    </xdr:to>
    <xdr:pic>
      <xdr:nvPicPr>
        <xdr:cNvPr id="21505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90775" y="0"/>
          <a:ext cx="3400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923925</xdr:colOff>
      <xdr:row>0</xdr:row>
      <xdr:rowOff>0</xdr:rowOff>
    </xdr:from>
    <xdr:to>
      <xdr:col>7</xdr:col>
      <xdr:colOff>0</xdr:colOff>
      <xdr:row>0</xdr:row>
      <xdr:rowOff>0</xdr:rowOff>
    </xdr:to>
    <xdr:pic>
      <xdr:nvPicPr>
        <xdr:cNvPr id="21506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90775" y="0"/>
          <a:ext cx="3400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219075</xdr:colOff>
      <xdr:row>0</xdr:row>
      <xdr:rowOff>0</xdr:rowOff>
    </xdr:from>
    <xdr:to>
      <xdr:col>7</xdr:col>
      <xdr:colOff>542925</xdr:colOff>
      <xdr:row>0</xdr:row>
      <xdr:rowOff>276225</xdr:rowOff>
    </xdr:to>
    <xdr:pic>
      <xdr:nvPicPr>
        <xdr:cNvPr id="21515" name="Picture 11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10275" y="0"/>
          <a:ext cx="3238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323850</xdr:colOff>
      <xdr:row>0</xdr:row>
      <xdr:rowOff>0</xdr:rowOff>
    </xdr:from>
    <xdr:to>
      <xdr:col>1</xdr:col>
      <xdr:colOff>104775</xdr:colOff>
      <xdr:row>1</xdr:row>
      <xdr:rowOff>0</xdr:rowOff>
    </xdr:to>
    <xdr:pic>
      <xdr:nvPicPr>
        <xdr:cNvPr id="2151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3850" y="0"/>
          <a:ext cx="571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</xdr:colOff>
      <xdr:row>0</xdr:row>
      <xdr:rowOff>0</xdr:rowOff>
    </xdr:from>
    <xdr:to>
      <xdr:col>8</xdr:col>
      <xdr:colOff>466725</xdr:colOff>
      <xdr:row>0</xdr:row>
      <xdr:rowOff>276225</xdr:rowOff>
    </xdr:to>
    <xdr:pic>
      <xdr:nvPicPr>
        <xdr:cNvPr id="23553" name="Picture 1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95975" y="0"/>
          <a:ext cx="3619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971550</xdr:colOff>
      <xdr:row>0</xdr:row>
      <xdr:rowOff>0</xdr:rowOff>
    </xdr:from>
    <xdr:to>
      <xdr:col>2</xdr:col>
      <xdr:colOff>361950</xdr:colOff>
      <xdr:row>1</xdr:row>
      <xdr:rowOff>0</xdr:rowOff>
    </xdr:to>
    <xdr:pic>
      <xdr:nvPicPr>
        <xdr:cNvPr id="2355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14475" y="0"/>
          <a:ext cx="3619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2"/>
  <sheetViews>
    <sheetView tabSelected="1" workbookViewId="0">
      <selection sqref="A1:K1"/>
    </sheetView>
  </sheetViews>
  <sheetFormatPr defaultRowHeight="12.75"/>
  <cols>
    <col min="1" max="1" width="14" customWidth="1"/>
    <col min="2" max="2" width="20" customWidth="1"/>
    <col min="3" max="3" width="9.7109375" customWidth="1"/>
    <col min="4" max="4" width="9.5703125" customWidth="1"/>
    <col min="5" max="5" width="10.7109375" bestFit="1" customWidth="1"/>
    <col min="6" max="6" width="7.5703125" bestFit="1" customWidth="1"/>
    <col min="7" max="7" width="11.140625" bestFit="1" customWidth="1"/>
    <col min="8" max="8" width="9.5703125" bestFit="1" customWidth="1"/>
    <col min="9" max="9" width="11.28515625" bestFit="1" customWidth="1"/>
    <col min="10" max="10" width="9.5703125" bestFit="1" customWidth="1"/>
    <col min="11" max="11" width="13.140625" bestFit="1" customWidth="1"/>
    <col min="12" max="12" width="35.42578125" bestFit="1" customWidth="1"/>
    <col min="13" max="13" width="16.28515625" hidden="1" customWidth="1"/>
    <col min="14" max="14" width="4.7109375" customWidth="1"/>
    <col min="15" max="15" width="10.42578125" customWidth="1"/>
  </cols>
  <sheetData>
    <row r="1" spans="1:14" ht="23.25">
      <c r="A1" s="247" t="s">
        <v>110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76"/>
      <c r="M1" s="76"/>
      <c r="N1" s="76"/>
    </row>
    <row r="2" spans="1:14" ht="16.5">
      <c r="A2" s="249" t="s">
        <v>105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77"/>
      <c r="M2" s="77"/>
      <c r="N2" s="77"/>
    </row>
    <row r="3" spans="1:14" ht="15">
      <c r="A3" s="84"/>
      <c r="B3" s="244" t="s">
        <v>106</v>
      </c>
      <c r="C3" s="244"/>
      <c r="D3" s="244"/>
      <c r="E3" s="244"/>
      <c r="F3" s="244"/>
      <c r="G3" s="244"/>
      <c r="H3" s="244"/>
      <c r="I3" s="244"/>
      <c r="J3" s="244"/>
      <c r="K3" s="244"/>
      <c r="L3" s="77"/>
      <c r="M3" s="77"/>
      <c r="N3" s="77"/>
    </row>
    <row r="4" spans="1:14" ht="15">
      <c r="A4" s="84"/>
      <c r="B4" s="244" t="s">
        <v>107</v>
      </c>
      <c r="C4" s="244"/>
      <c r="D4" s="244"/>
      <c r="E4" s="244"/>
      <c r="F4" s="244"/>
      <c r="G4" s="244"/>
      <c r="H4" s="244"/>
      <c r="I4" s="244"/>
      <c r="J4" s="244"/>
      <c r="K4" s="244"/>
      <c r="L4" s="77"/>
      <c r="M4" s="77"/>
      <c r="N4" s="77"/>
    </row>
    <row r="5" spans="1:14" ht="15">
      <c r="A5" s="84"/>
      <c r="B5" s="244" t="s">
        <v>108</v>
      </c>
      <c r="C5" s="244"/>
      <c r="D5" s="244"/>
      <c r="E5" s="244"/>
      <c r="F5" s="244"/>
      <c r="G5" s="244"/>
      <c r="H5" s="244"/>
      <c r="I5" s="244"/>
      <c r="J5" s="244"/>
      <c r="K5" s="244"/>
      <c r="L5" s="77"/>
      <c r="M5" s="77"/>
      <c r="N5" s="77"/>
    </row>
    <row r="6" spans="1:14" ht="18.75" thickBot="1">
      <c r="A6" s="245" t="s">
        <v>109</v>
      </c>
      <c r="B6" s="246"/>
      <c r="C6" s="246"/>
      <c r="D6" s="246"/>
      <c r="E6" s="246"/>
      <c r="F6" s="246"/>
      <c r="G6" s="246"/>
      <c r="H6" s="246"/>
      <c r="I6" s="246"/>
      <c r="J6" s="246"/>
      <c r="K6" s="246"/>
      <c r="L6" s="2"/>
      <c r="M6" s="2"/>
      <c r="N6" s="2"/>
    </row>
    <row r="7" spans="1:14" ht="13.5" thickBot="1">
      <c r="L7" s="137"/>
      <c r="M7" s="76"/>
      <c r="N7" s="1"/>
    </row>
    <row r="8" spans="1:14" ht="13.5" thickBot="1">
      <c r="L8" s="137"/>
      <c r="M8" s="76"/>
      <c r="N8" s="1"/>
    </row>
    <row r="9" spans="1:14" ht="16.5" customHeight="1" thickBot="1">
      <c r="A9" s="233" t="s">
        <v>200</v>
      </c>
      <c r="B9" s="234"/>
      <c r="C9" s="234"/>
      <c r="D9" s="234"/>
      <c r="E9" s="234"/>
      <c r="F9" s="234"/>
      <c r="G9" s="234"/>
      <c r="H9" s="234"/>
      <c r="I9" s="234"/>
      <c r="J9" s="234"/>
      <c r="K9" s="234"/>
      <c r="L9" s="236" t="s">
        <v>159</v>
      </c>
      <c r="M9" s="237"/>
      <c r="N9" s="238"/>
    </row>
    <row r="10" spans="1:14" ht="16.5" customHeight="1" thickBot="1">
      <c r="A10" s="233" t="s">
        <v>29</v>
      </c>
      <c r="B10" s="234"/>
      <c r="C10" s="234"/>
      <c r="D10" s="234"/>
      <c r="E10" s="234"/>
      <c r="F10" s="234"/>
      <c r="G10" s="234"/>
      <c r="H10" s="234"/>
      <c r="I10" s="234"/>
      <c r="J10" s="234"/>
      <c r="K10" s="235"/>
      <c r="L10" s="239"/>
      <c r="M10" s="240"/>
      <c r="N10" s="241"/>
    </row>
    <row r="11" spans="1:14" ht="17.25" thickBot="1">
      <c r="A11" s="231" t="s">
        <v>15</v>
      </c>
      <c r="B11" s="232"/>
      <c r="C11" s="39" t="s">
        <v>8</v>
      </c>
      <c r="D11" s="40" t="s">
        <v>0</v>
      </c>
      <c r="E11" s="40" t="s">
        <v>75</v>
      </c>
      <c r="F11" s="40" t="s">
        <v>16</v>
      </c>
      <c r="G11" s="40" t="s">
        <v>141</v>
      </c>
      <c r="H11" s="40" t="s">
        <v>18</v>
      </c>
      <c r="I11" s="40" t="s">
        <v>17</v>
      </c>
      <c r="J11" s="39" t="s">
        <v>1</v>
      </c>
      <c r="K11" s="41" t="s">
        <v>74</v>
      </c>
      <c r="L11" s="61" t="s">
        <v>160</v>
      </c>
      <c r="M11" s="62"/>
      <c r="N11" s="134">
        <v>300</v>
      </c>
    </row>
    <row r="12" spans="1:14" ht="17.25" thickBot="1">
      <c r="A12" s="44" t="s">
        <v>198</v>
      </c>
      <c r="B12" s="182" t="s">
        <v>130</v>
      </c>
      <c r="C12" s="46">
        <v>11</v>
      </c>
      <c r="D12" s="104">
        <v>90312</v>
      </c>
      <c r="E12" s="47">
        <v>0</v>
      </c>
      <c r="F12" s="47">
        <v>1400</v>
      </c>
      <c r="G12" s="47">
        <f>(D12-E12-F12)*12.36%</f>
        <v>10989.5232</v>
      </c>
      <c r="H12" s="47">
        <v>2039.25</v>
      </c>
      <c r="I12" s="47">
        <f>(D12-E12-F12+G12+H12)*0.5%</f>
        <v>509.703866</v>
      </c>
      <c r="J12" s="48">
        <f>D12-E12-F12+G12+H12+I12</f>
        <v>102450.47706599999</v>
      </c>
      <c r="K12" s="49">
        <f>J12-G12</f>
        <v>91460.953865999996</v>
      </c>
      <c r="L12" s="64" t="s">
        <v>161</v>
      </c>
      <c r="M12" s="64"/>
      <c r="N12" s="135">
        <v>400</v>
      </c>
    </row>
    <row r="13" spans="1:14" ht="17.25" thickBot="1">
      <c r="A13" s="13" t="s">
        <v>198</v>
      </c>
      <c r="B13" s="183" t="s">
        <v>126</v>
      </c>
      <c r="C13" s="27" t="s">
        <v>129</v>
      </c>
      <c r="D13" s="92">
        <v>89516</v>
      </c>
      <c r="E13" s="5">
        <v>0</v>
      </c>
      <c r="F13" s="5">
        <v>1400</v>
      </c>
      <c r="G13" s="5">
        <f t="shared" ref="G13:G29" si="0">(D13-E13-F13)*12.36%</f>
        <v>10891.137599999998</v>
      </c>
      <c r="H13" s="47">
        <v>2039.25</v>
      </c>
      <c r="I13" s="5">
        <f>(D13-E13-F13+G13+H13)*0.5%</f>
        <v>505.23193800000001</v>
      </c>
      <c r="J13" s="6">
        <f>D13-E13-F13+G13+H13+I13</f>
        <v>101551.619538</v>
      </c>
      <c r="K13" s="15">
        <f>J13-G13</f>
        <v>90660.481937999997</v>
      </c>
      <c r="L13" s="64" t="s">
        <v>162</v>
      </c>
      <c r="M13" s="64"/>
      <c r="N13" s="135">
        <v>500</v>
      </c>
    </row>
    <row r="14" spans="1:14" ht="17.25" thickBot="1">
      <c r="A14" s="13" t="s">
        <v>198</v>
      </c>
      <c r="B14" s="183" t="s">
        <v>22</v>
      </c>
      <c r="C14" s="27">
        <v>6</v>
      </c>
      <c r="D14" s="92">
        <v>90517</v>
      </c>
      <c r="E14" s="5">
        <v>0</v>
      </c>
      <c r="F14" s="5">
        <v>1400</v>
      </c>
      <c r="G14" s="5">
        <f t="shared" si="0"/>
        <v>11014.861199999999</v>
      </c>
      <c r="H14" s="47">
        <v>2039.25</v>
      </c>
      <c r="I14" s="5">
        <f>(D14-E14-F14+G14+H14)*0.5%</f>
        <v>510.85555600000004</v>
      </c>
      <c r="J14" s="6">
        <f>D14-E14-F14+G14+H14+I14</f>
        <v>102681.96675599999</v>
      </c>
      <c r="K14" s="15">
        <f>J14-G14</f>
        <v>91667.105555999995</v>
      </c>
      <c r="L14" s="64" t="s">
        <v>163</v>
      </c>
      <c r="M14" s="64"/>
      <c r="N14" s="135">
        <v>600</v>
      </c>
    </row>
    <row r="15" spans="1:14" ht="17.25" thickBot="1">
      <c r="A15" s="13" t="s">
        <v>198</v>
      </c>
      <c r="B15" s="183" t="s">
        <v>23</v>
      </c>
      <c r="C15" s="27">
        <v>3</v>
      </c>
      <c r="D15" s="92">
        <v>91012</v>
      </c>
      <c r="E15" s="5">
        <v>0</v>
      </c>
      <c r="F15" s="5">
        <v>1400</v>
      </c>
      <c r="G15" s="5">
        <f t="shared" si="0"/>
        <v>11076.043199999998</v>
      </c>
      <c r="H15" s="47">
        <v>2039.25</v>
      </c>
      <c r="I15" s="5">
        <f>(D15-E15-F15+G15+H15)*0.5%</f>
        <v>513.63646600000004</v>
      </c>
      <c r="J15" s="6">
        <f>D15-E15-F15+G15+H15+I15</f>
        <v>103240.929666</v>
      </c>
      <c r="K15" s="15">
        <f>J15-G15</f>
        <v>92164.886465999996</v>
      </c>
      <c r="L15" s="64" t="s">
        <v>164</v>
      </c>
      <c r="M15" s="64"/>
      <c r="N15" s="135">
        <v>700</v>
      </c>
    </row>
    <row r="16" spans="1:14" ht="17.25" thickBot="1">
      <c r="A16" s="13" t="s">
        <v>7</v>
      </c>
      <c r="B16" s="183" t="s">
        <v>19</v>
      </c>
      <c r="C16" s="27">
        <v>3</v>
      </c>
      <c r="D16" s="92">
        <v>92253</v>
      </c>
      <c r="E16" s="5">
        <v>0</v>
      </c>
      <c r="F16" s="5">
        <v>1400</v>
      </c>
      <c r="G16" s="5">
        <f t="shared" si="0"/>
        <v>11229.430799999998</v>
      </c>
      <c r="H16" s="47">
        <v>2039.25</v>
      </c>
      <c r="I16" s="5">
        <f t="shared" ref="I16:I27" si="1">(D16-E16-F16+G16+H16)*0.5%</f>
        <v>520.60840400000006</v>
      </c>
      <c r="J16" s="6">
        <f t="shared" ref="J16:J27" si="2">D16-E16-F16+G16+H16+I16</f>
        <v>104642.289204</v>
      </c>
      <c r="K16" s="15">
        <f t="shared" ref="K16:K27" si="3">J16-G16</f>
        <v>93412.858403999999</v>
      </c>
      <c r="L16" s="64" t="s">
        <v>165</v>
      </c>
      <c r="M16" s="64"/>
      <c r="N16" s="135">
        <v>800</v>
      </c>
    </row>
    <row r="17" spans="1:14" ht="17.25" thickBot="1">
      <c r="A17" s="13" t="s">
        <v>20</v>
      </c>
      <c r="B17" s="183" t="s">
        <v>21</v>
      </c>
      <c r="C17" s="27">
        <v>11</v>
      </c>
      <c r="D17" s="92">
        <v>93196</v>
      </c>
      <c r="E17" s="5">
        <v>0</v>
      </c>
      <c r="F17" s="5">
        <v>1400</v>
      </c>
      <c r="G17" s="5">
        <f t="shared" si="0"/>
        <v>11345.985599999998</v>
      </c>
      <c r="H17" s="47">
        <v>2039.25</v>
      </c>
      <c r="I17" s="5">
        <f t="shared" si="1"/>
        <v>525.90617799999995</v>
      </c>
      <c r="J17" s="6">
        <f t="shared" si="2"/>
        <v>105707.141778</v>
      </c>
      <c r="K17" s="15">
        <f t="shared" si="3"/>
        <v>94361.156178000005</v>
      </c>
      <c r="L17" s="79" t="s">
        <v>166</v>
      </c>
      <c r="M17" s="79"/>
      <c r="N17" s="136">
        <v>900</v>
      </c>
    </row>
    <row r="18" spans="1:14" ht="13.5" thickBot="1">
      <c r="A18" s="13" t="s">
        <v>199</v>
      </c>
      <c r="B18" s="183" t="s">
        <v>89</v>
      </c>
      <c r="C18" s="27">
        <v>12</v>
      </c>
      <c r="D18" s="92">
        <v>95783</v>
      </c>
      <c r="E18" s="5">
        <v>0</v>
      </c>
      <c r="F18" s="5">
        <v>1400</v>
      </c>
      <c r="G18" s="5">
        <f t="shared" si="0"/>
        <v>11665.738799999999</v>
      </c>
      <c r="H18" s="47">
        <v>2039.25</v>
      </c>
      <c r="I18" s="5">
        <f t="shared" si="1"/>
        <v>540.43994399999997</v>
      </c>
      <c r="J18" s="6">
        <f t="shared" si="2"/>
        <v>108628.42874399999</v>
      </c>
      <c r="K18" s="15">
        <f t="shared" si="3"/>
        <v>96962.689943999983</v>
      </c>
    </row>
    <row r="19" spans="1:14" ht="17.25" thickBot="1">
      <c r="A19" s="13" t="s">
        <v>123</v>
      </c>
      <c r="B19" s="183" t="s">
        <v>122</v>
      </c>
      <c r="C19" s="27">
        <v>1.9</v>
      </c>
      <c r="D19" s="92">
        <v>96480</v>
      </c>
      <c r="E19" s="5">
        <v>0</v>
      </c>
      <c r="F19" s="5">
        <v>1400</v>
      </c>
      <c r="G19" s="5">
        <f t="shared" si="0"/>
        <v>11751.887999999999</v>
      </c>
      <c r="H19" s="47">
        <v>2039.25</v>
      </c>
      <c r="I19" s="5">
        <f t="shared" si="1"/>
        <v>544.3556900000001</v>
      </c>
      <c r="J19" s="6">
        <f t="shared" si="2"/>
        <v>109415.49369</v>
      </c>
      <c r="K19" s="15">
        <f t="shared" si="3"/>
        <v>97663.605689999997</v>
      </c>
      <c r="L19" s="68"/>
      <c r="M19" s="68"/>
      <c r="N19" s="69"/>
    </row>
    <row r="20" spans="1:14" ht="17.25" thickBot="1">
      <c r="A20" s="13" t="s">
        <v>199</v>
      </c>
      <c r="B20" s="183" t="s">
        <v>124</v>
      </c>
      <c r="C20" s="27"/>
      <c r="D20" s="92">
        <v>92599</v>
      </c>
      <c r="E20" s="5">
        <v>0</v>
      </c>
      <c r="F20" s="5">
        <v>1400</v>
      </c>
      <c r="G20" s="5">
        <f t="shared" si="0"/>
        <v>11272.196399999999</v>
      </c>
      <c r="H20" s="47">
        <v>2039.25</v>
      </c>
      <c r="I20" s="5">
        <f>(D20-E20-F20+G20+H20)*0.5%</f>
        <v>522.552232</v>
      </c>
      <c r="J20" s="6">
        <f>D20-E20-F20+G20+H20+I20</f>
        <v>105032.998632</v>
      </c>
      <c r="K20" s="15">
        <f>J20-G20</f>
        <v>93760.802232000002</v>
      </c>
      <c r="L20" s="68"/>
      <c r="M20" s="68"/>
      <c r="N20" s="69"/>
    </row>
    <row r="21" spans="1:14" ht="17.25" thickBot="1">
      <c r="A21" s="13" t="s">
        <v>133</v>
      </c>
      <c r="B21" s="183" t="s">
        <v>132</v>
      </c>
      <c r="C21" s="27">
        <v>12</v>
      </c>
      <c r="D21" s="92">
        <v>93065</v>
      </c>
      <c r="E21" s="5">
        <v>0</v>
      </c>
      <c r="F21" s="5">
        <v>1400</v>
      </c>
      <c r="G21" s="5">
        <f t="shared" si="0"/>
        <v>11329.793999999998</v>
      </c>
      <c r="H21" s="47">
        <v>2039.25</v>
      </c>
      <c r="I21" s="5">
        <f>(D21-E21-F21+G21+H21)*0.5%</f>
        <v>525.17021999999997</v>
      </c>
      <c r="J21" s="6">
        <f>D21-E21-F21+G21+H21+I21</f>
        <v>105559.21421999999</v>
      </c>
      <c r="K21" s="15">
        <f>J21-G21</f>
        <v>94229.42022</v>
      </c>
      <c r="L21" s="68"/>
      <c r="M21" s="68"/>
      <c r="N21" s="69"/>
    </row>
    <row r="22" spans="1:14" ht="17.25" thickBot="1">
      <c r="A22" s="13" t="s">
        <v>133</v>
      </c>
      <c r="B22" s="183" t="s">
        <v>134</v>
      </c>
      <c r="C22" s="27">
        <v>12</v>
      </c>
      <c r="D22" s="92">
        <v>93443</v>
      </c>
      <c r="E22" s="5">
        <v>0</v>
      </c>
      <c r="F22" s="5">
        <v>1400</v>
      </c>
      <c r="G22" s="5">
        <f t="shared" si="0"/>
        <v>11376.514799999999</v>
      </c>
      <c r="H22" s="47">
        <v>2039.25</v>
      </c>
      <c r="I22" s="5">
        <f>(D22-E22-F22+G22+H22)*0.5%</f>
        <v>527.29382400000009</v>
      </c>
      <c r="J22" s="6">
        <f>D22-E22-F22+G22+H22+I22</f>
        <v>105986.058624</v>
      </c>
      <c r="K22" s="15">
        <f>J22-G22</f>
        <v>94609.543823999993</v>
      </c>
      <c r="L22" s="68"/>
      <c r="M22" s="68"/>
      <c r="N22" s="69"/>
    </row>
    <row r="23" spans="1:14" ht="17.25" thickBot="1">
      <c r="A23" s="13" t="s">
        <v>133</v>
      </c>
      <c r="B23" s="183" t="s">
        <v>196</v>
      </c>
      <c r="C23" s="27">
        <v>10</v>
      </c>
      <c r="D23" s="92">
        <v>94689</v>
      </c>
      <c r="E23" s="5">
        <v>0</v>
      </c>
      <c r="F23" s="5">
        <v>1400</v>
      </c>
      <c r="G23" s="5">
        <f>(D23-E23-F23)*12.36%</f>
        <v>11530.520399999999</v>
      </c>
      <c r="H23" s="47">
        <v>2039.25</v>
      </c>
      <c r="I23" s="5">
        <f>(D23-E23-F23+G23+H23)*0.5%</f>
        <v>534.29385200000002</v>
      </c>
      <c r="J23" s="6">
        <f>D23-E23-F23+G23+H23+I23</f>
        <v>107393.064252</v>
      </c>
      <c r="K23" s="15">
        <f>J23-G23</f>
        <v>95862.543852000003</v>
      </c>
      <c r="L23" s="68"/>
      <c r="M23" s="68"/>
      <c r="N23" s="69"/>
    </row>
    <row r="24" spans="1:14" ht="17.25" thickBot="1">
      <c r="A24" s="13" t="s">
        <v>133</v>
      </c>
      <c r="B24" s="183" t="s">
        <v>104</v>
      </c>
      <c r="C24" s="27">
        <v>3</v>
      </c>
      <c r="D24" s="92">
        <v>92898</v>
      </c>
      <c r="E24" s="5">
        <v>0</v>
      </c>
      <c r="F24" s="5">
        <v>1400</v>
      </c>
      <c r="G24" s="5">
        <f t="shared" si="0"/>
        <v>11309.152799999998</v>
      </c>
      <c r="H24" s="47">
        <v>2039.25</v>
      </c>
      <c r="I24" s="5">
        <f t="shared" si="1"/>
        <v>524.23201399999994</v>
      </c>
      <c r="J24" s="6">
        <f t="shared" si="2"/>
        <v>105370.63481399999</v>
      </c>
      <c r="K24" s="15">
        <f t="shared" si="3"/>
        <v>94061.482013999994</v>
      </c>
      <c r="L24" s="68"/>
      <c r="M24" s="68"/>
      <c r="N24" s="69"/>
    </row>
    <row r="25" spans="1:14" ht="17.25" thickBot="1">
      <c r="A25" s="13" t="s">
        <v>133</v>
      </c>
      <c r="B25" s="183" t="s">
        <v>113</v>
      </c>
      <c r="C25" s="27">
        <v>8</v>
      </c>
      <c r="D25" s="92">
        <v>97425</v>
      </c>
      <c r="E25" s="5">
        <v>0</v>
      </c>
      <c r="F25" s="5">
        <v>1400</v>
      </c>
      <c r="G25" s="5">
        <f t="shared" si="0"/>
        <v>11868.689999999999</v>
      </c>
      <c r="H25" s="47">
        <v>2039.25</v>
      </c>
      <c r="I25" s="5">
        <f t="shared" si="1"/>
        <v>549.66470000000004</v>
      </c>
      <c r="J25" s="6">
        <f t="shared" si="2"/>
        <v>110482.6047</v>
      </c>
      <c r="K25" s="15">
        <f t="shared" si="3"/>
        <v>98613.914699999994</v>
      </c>
      <c r="L25" s="68"/>
      <c r="M25" s="68"/>
      <c r="N25" s="69"/>
    </row>
    <row r="26" spans="1:14" ht="17.25" thickBot="1">
      <c r="A26" s="13" t="s">
        <v>133</v>
      </c>
      <c r="B26" s="183" t="s">
        <v>131</v>
      </c>
      <c r="C26" s="27"/>
      <c r="D26" s="92">
        <v>93147</v>
      </c>
      <c r="E26" s="5">
        <v>0</v>
      </c>
      <c r="F26" s="5">
        <v>1400</v>
      </c>
      <c r="G26" s="5">
        <f t="shared" si="0"/>
        <v>11339.929199999999</v>
      </c>
      <c r="H26" s="47">
        <v>2039.25</v>
      </c>
      <c r="I26" s="5">
        <f>(D26-E26-F26+G26+H26)*0.5%</f>
        <v>525.63089600000001</v>
      </c>
      <c r="J26" s="6">
        <f>D26-E26-F26+G26+H26+I26</f>
        <v>105651.810096</v>
      </c>
      <c r="K26" s="15">
        <f>J26-G26</f>
        <v>94311.880896000002</v>
      </c>
      <c r="L26" s="68"/>
      <c r="M26" s="68"/>
      <c r="N26" s="69"/>
    </row>
    <row r="27" spans="1:14" ht="17.25" thickBot="1">
      <c r="A27" s="74" t="s">
        <v>125</v>
      </c>
      <c r="B27" s="183" t="s">
        <v>127</v>
      </c>
      <c r="C27" s="27" t="s">
        <v>128</v>
      </c>
      <c r="D27" s="92">
        <v>93054</v>
      </c>
      <c r="E27" s="5">
        <v>0</v>
      </c>
      <c r="F27" s="5">
        <v>1400</v>
      </c>
      <c r="G27" s="5">
        <f t="shared" si="0"/>
        <v>11328.434399999998</v>
      </c>
      <c r="H27" s="47">
        <v>2039.25</v>
      </c>
      <c r="I27" s="5">
        <f t="shared" si="1"/>
        <v>525.10842200000002</v>
      </c>
      <c r="J27" s="6">
        <f t="shared" si="2"/>
        <v>105546.792822</v>
      </c>
      <c r="K27" s="15">
        <f t="shared" si="3"/>
        <v>94218.358422000005</v>
      </c>
      <c r="L27" s="68"/>
      <c r="M27" s="68"/>
      <c r="N27" s="69"/>
    </row>
    <row r="28" spans="1:14" ht="13.5" thickBot="1">
      <c r="A28" s="13" t="s">
        <v>2</v>
      </c>
      <c r="B28" s="183" t="s">
        <v>92</v>
      </c>
      <c r="C28" s="27" t="s">
        <v>30</v>
      </c>
      <c r="D28" s="92">
        <v>84243</v>
      </c>
      <c r="E28" s="5">
        <v>0</v>
      </c>
      <c r="F28" s="5">
        <v>0</v>
      </c>
      <c r="G28" s="5">
        <f t="shared" si="0"/>
        <v>10412.434799999999</v>
      </c>
      <c r="H28" s="47">
        <v>2039.25</v>
      </c>
      <c r="I28" s="5">
        <f>(D28-E28-F28+G28+H28)*0.5%</f>
        <v>483.47342400000002</v>
      </c>
      <c r="J28" s="6">
        <f>D28-E28-F28+G28+H28+I28</f>
        <v>97178.158223999999</v>
      </c>
      <c r="K28" s="15">
        <f>J28-G28</f>
        <v>86765.723423999996</v>
      </c>
    </row>
    <row r="29" spans="1:14" ht="13.5" thickBot="1">
      <c r="A29" s="20" t="s">
        <v>2</v>
      </c>
      <c r="B29" s="184" t="s">
        <v>93</v>
      </c>
      <c r="C29" s="28" t="s">
        <v>30</v>
      </c>
      <c r="D29" s="95">
        <v>84243</v>
      </c>
      <c r="E29" s="22">
        <v>0</v>
      </c>
      <c r="F29" s="22">
        <v>0</v>
      </c>
      <c r="G29" s="22">
        <f t="shared" si="0"/>
        <v>10412.434799999999</v>
      </c>
      <c r="H29" s="47">
        <v>2039.25</v>
      </c>
      <c r="I29" s="22">
        <f>(D29-E29-F29+G29+H29)*0.5%</f>
        <v>483.47342400000002</v>
      </c>
      <c r="J29" s="32">
        <f>D29-E29-F29+G29+H29+I29</f>
        <v>97178.158223999999</v>
      </c>
      <c r="K29" s="23">
        <f>J29-G29</f>
        <v>86765.723423999996</v>
      </c>
    </row>
    <row r="30" spans="1:14" ht="13.5" thickBot="1">
      <c r="B30" s="3"/>
      <c r="D30" s="7"/>
      <c r="E30" s="7"/>
      <c r="F30" s="7"/>
      <c r="G30" s="7"/>
      <c r="H30" s="7"/>
      <c r="I30" s="7"/>
      <c r="J30" s="8"/>
    </row>
    <row r="31" spans="1:14" ht="16.5" thickBot="1">
      <c r="A31" s="233" t="s">
        <v>24</v>
      </c>
      <c r="B31" s="234"/>
      <c r="C31" s="234"/>
      <c r="D31" s="234"/>
      <c r="E31" s="234"/>
      <c r="F31" s="234"/>
      <c r="G31" s="234"/>
      <c r="H31" s="234"/>
      <c r="I31" s="234"/>
      <c r="J31" s="234"/>
      <c r="K31" s="235"/>
    </row>
    <row r="32" spans="1:14" ht="13.5" customHeight="1" thickBot="1">
      <c r="A32" s="242" t="s">
        <v>15</v>
      </c>
      <c r="B32" s="243"/>
      <c r="C32" s="177" t="s">
        <v>8</v>
      </c>
      <c r="D32" s="42" t="s">
        <v>0</v>
      </c>
      <c r="E32" s="42" t="s">
        <v>75</v>
      </c>
      <c r="F32" s="42" t="s">
        <v>16</v>
      </c>
      <c r="G32" s="42" t="s">
        <v>141</v>
      </c>
      <c r="H32" s="42" t="s">
        <v>18</v>
      </c>
      <c r="I32" s="42" t="s">
        <v>17</v>
      </c>
      <c r="J32" s="43" t="s">
        <v>1</v>
      </c>
      <c r="K32" s="178" t="s">
        <v>74</v>
      </c>
      <c r="L32" s="236" t="s">
        <v>167</v>
      </c>
      <c r="M32" s="237"/>
      <c r="N32" s="238"/>
    </row>
    <row r="33" spans="1:14" ht="13.5" customHeight="1" thickBot="1">
      <c r="A33" s="44" t="s">
        <v>7</v>
      </c>
      <c r="B33" s="45" t="s">
        <v>25</v>
      </c>
      <c r="C33" s="46">
        <v>0.9</v>
      </c>
      <c r="D33" s="104">
        <v>94796</v>
      </c>
      <c r="E33" s="5">
        <v>0</v>
      </c>
      <c r="F33" s="47">
        <v>1400</v>
      </c>
      <c r="G33" s="47">
        <f t="shared" ref="G33:G42" si="4">(D33-E33-F33)*12.36%</f>
        <v>11543.745599999998</v>
      </c>
      <c r="H33" s="47">
        <v>2039.25</v>
      </c>
      <c r="I33" s="47">
        <f>(D33-E33-F33+G33+H33)*0.5%</f>
        <v>534.89497800000004</v>
      </c>
      <c r="J33" s="48">
        <f>D33-E33-F33+G33+H33+I33</f>
        <v>107513.89057799999</v>
      </c>
      <c r="K33" s="49">
        <f>J33-G33</f>
        <v>95970.144977999997</v>
      </c>
      <c r="L33" s="240"/>
      <c r="M33" s="240"/>
      <c r="N33" s="241"/>
    </row>
    <row r="34" spans="1:14" ht="13.5" customHeight="1" thickBot="1">
      <c r="A34" s="13" t="s">
        <v>136</v>
      </c>
      <c r="B34" s="4" t="s">
        <v>135</v>
      </c>
      <c r="C34" s="27">
        <v>1</v>
      </c>
      <c r="D34" s="92">
        <v>96437</v>
      </c>
      <c r="E34" s="5">
        <v>0</v>
      </c>
      <c r="F34" s="5">
        <v>1400</v>
      </c>
      <c r="G34" s="5">
        <f t="shared" si="4"/>
        <v>11746.573199999999</v>
      </c>
      <c r="H34" s="47">
        <v>2039.25</v>
      </c>
      <c r="I34" s="5">
        <f>(D34-E34-F34+G34+H34)*0.5%</f>
        <v>544.11411599999997</v>
      </c>
      <c r="J34" s="6">
        <f>D34-E34-F34+G34+H34+I34</f>
        <v>109366.937316</v>
      </c>
      <c r="K34" s="15">
        <f>J34-G34</f>
        <v>97620.364115999997</v>
      </c>
      <c r="L34" s="62" t="s">
        <v>168</v>
      </c>
      <c r="M34" s="62"/>
      <c r="N34" s="134">
        <v>300</v>
      </c>
    </row>
    <row r="35" spans="1:14" ht="13.5" customHeight="1" thickBot="1">
      <c r="A35" s="13" t="s">
        <v>139</v>
      </c>
      <c r="B35" s="4" t="s">
        <v>137</v>
      </c>
      <c r="C35" s="27">
        <v>1.2</v>
      </c>
      <c r="D35" s="92">
        <v>95492</v>
      </c>
      <c r="E35" s="92">
        <v>0</v>
      </c>
      <c r="F35" s="5">
        <v>1400</v>
      </c>
      <c r="G35" s="5">
        <f t="shared" si="4"/>
        <v>11629.771199999999</v>
      </c>
      <c r="H35" s="47">
        <v>2039.25</v>
      </c>
      <c r="I35" s="92">
        <f>(D35-E35-F35+G35+H35)*0.5%</f>
        <v>538.80510600000002</v>
      </c>
      <c r="J35" s="106">
        <f>D35-E35-F35+G35+H35+I35</f>
        <v>108299.826306</v>
      </c>
      <c r="K35" s="107">
        <f>J35-G35</f>
        <v>96670.055106</v>
      </c>
      <c r="L35" s="64" t="s">
        <v>169</v>
      </c>
      <c r="M35" s="64"/>
      <c r="N35" s="135">
        <v>400</v>
      </c>
    </row>
    <row r="36" spans="1:14" ht="17.25" thickBot="1">
      <c r="A36" s="14" t="s">
        <v>6</v>
      </c>
      <c r="B36" s="9" t="s">
        <v>12</v>
      </c>
      <c r="C36" s="27">
        <v>8</v>
      </c>
      <c r="D36" s="92">
        <v>97491</v>
      </c>
      <c r="E36" s="5">
        <v>0</v>
      </c>
      <c r="F36" s="5">
        <v>1400</v>
      </c>
      <c r="G36" s="5">
        <f t="shared" si="4"/>
        <v>11876.847599999999</v>
      </c>
      <c r="H36" s="47">
        <v>2039.25</v>
      </c>
      <c r="I36" s="5">
        <f t="shared" ref="I36:I56" si="5">(D36-E36-F36+G36+H36)*0.5%</f>
        <v>550.03548799999999</v>
      </c>
      <c r="J36" s="6">
        <f t="shared" ref="J36:J56" si="6">D36-E36-F36+G36+H36+I36</f>
        <v>110557.13308799999</v>
      </c>
      <c r="K36" s="15">
        <f t="shared" ref="K36:K56" si="7">J36-G36</f>
        <v>98680.285487999994</v>
      </c>
      <c r="L36" s="64" t="s">
        <v>170</v>
      </c>
      <c r="M36" s="64"/>
      <c r="N36" s="135">
        <v>500</v>
      </c>
    </row>
    <row r="37" spans="1:14" ht="17.25" thickBot="1">
      <c r="A37" s="14" t="s">
        <v>6</v>
      </c>
      <c r="B37" s="9" t="s">
        <v>140</v>
      </c>
      <c r="C37" s="27">
        <v>8</v>
      </c>
      <c r="D37" s="92">
        <v>98983</v>
      </c>
      <c r="E37" s="5">
        <v>0</v>
      </c>
      <c r="F37" s="5">
        <v>1400</v>
      </c>
      <c r="G37" s="5">
        <f t="shared" si="4"/>
        <v>12061.2588</v>
      </c>
      <c r="H37" s="47">
        <v>2039.25</v>
      </c>
      <c r="I37" s="5">
        <f t="shared" si="5"/>
        <v>558.41754400000002</v>
      </c>
      <c r="J37" s="6">
        <f t="shared" si="6"/>
        <v>112241.92634399999</v>
      </c>
      <c r="K37" s="15">
        <f t="shared" si="7"/>
        <v>100180.667544</v>
      </c>
      <c r="L37" s="64" t="s">
        <v>171</v>
      </c>
      <c r="M37" s="64"/>
      <c r="N37" s="135">
        <v>600</v>
      </c>
    </row>
    <row r="38" spans="1:14" ht="17.25" thickBot="1">
      <c r="A38" s="14" t="s">
        <v>26</v>
      </c>
      <c r="B38" s="9" t="s">
        <v>27</v>
      </c>
      <c r="C38" s="27">
        <v>8</v>
      </c>
      <c r="D38" s="92">
        <v>94794</v>
      </c>
      <c r="E38" s="5">
        <v>0</v>
      </c>
      <c r="F38" s="5">
        <v>1400</v>
      </c>
      <c r="G38" s="5">
        <f t="shared" si="4"/>
        <v>11543.498399999999</v>
      </c>
      <c r="H38" s="47">
        <v>2039.25</v>
      </c>
      <c r="I38" s="5">
        <f t="shared" si="5"/>
        <v>534.88374199999998</v>
      </c>
      <c r="J38" s="6">
        <f t="shared" si="6"/>
        <v>107511.632142</v>
      </c>
      <c r="K38" s="15">
        <f t="shared" si="7"/>
        <v>95968.133742000005</v>
      </c>
      <c r="L38" s="64" t="s">
        <v>172</v>
      </c>
      <c r="M38" s="64"/>
      <c r="N38" s="135">
        <v>700</v>
      </c>
    </row>
    <row r="39" spans="1:14" s="186" customFormat="1" ht="17.25" thickBot="1">
      <c r="A39" s="215" t="s">
        <v>26</v>
      </c>
      <c r="B39" s="179" t="s">
        <v>112</v>
      </c>
      <c r="C39" s="27">
        <v>18</v>
      </c>
      <c r="D39" s="92">
        <v>95093</v>
      </c>
      <c r="E39" s="216">
        <v>0</v>
      </c>
      <c r="F39" s="216">
        <v>1400</v>
      </c>
      <c r="G39" s="216">
        <f t="shared" si="4"/>
        <v>11580.4548</v>
      </c>
      <c r="H39" s="47">
        <v>2039.25</v>
      </c>
      <c r="I39" s="216">
        <f>(D39-E39-F39+G39+H39)*0.5%</f>
        <v>536.56352400000003</v>
      </c>
      <c r="J39" s="217">
        <f>D39-E39-F39+G39+H39+I39</f>
        <v>107849.268324</v>
      </c>
      <c r="K39" s="218">
        <f>J39-G39</f>
        <v>96268.813523999997</v>
      </c>
      <c r="L39" s="64" t="s">
        <v>173</v>
      </c>
      <c r="M39" s="64"/>
      <c r="N39" s="135">
        <v>750</v>
      </c>
    </row>
    <row r="40" spans="1:14" s="186" customFormat="1" ht="17.25" thickBot="1">
      <c r="A40" s="203" t="s">
        <v>10</v>
      </c>
      <c r="B40" s="201" t="s">
        <v>9</v>
      </c>
      <c r="C40" s="27">
        <v>1.2</v>
      </c>
      <c r="D40" s="92">
        <v>95571</v>
      </c>
      <c r="E40" s="216">
        <v>0</v>
      </c>
      <c r="F40" s="216">
        <v>1400</v>
      </c>
      <c r="G40" s="216">
        <f t="shared" si="4"/>
        <v>11639.535599999999</v>
      </c>
      <c r="H40" s="47">
        <v>2039.25</v>
      </c>
      <c r="I40" s="216">
        <f>(D40-E40-F40+G40+H40)*0.5%</f>
        <v>539.24892799999998</v>
      </c>
      <c r="J40" s="217">
        <f>D40-E40-F40+G40+H40+I40</f>
        <v>108389.034528</v>
      </c>
      <c r="K40" s="218">
        <f>J40-G40</f>
        <v>96749.498928000001</v>
      </c>
      <c r="L40" s="79" t="s">
        <v>174</v>
      </c>
      <c r="M40" s="79"/>
      <c r="N40" s="136">
        <v>800</v>
      </c>
    </row>
    <row r="41" spans="1:14" s="186" customFormat="1" ht="13.5" thickBot="1">
      <c r="A41" s="203" t="s">
        <v>78</v>
      </c>
      <c r="B41" s="4" t="s">
        <v>76</v>
      </c>
      <c r="C41" s="27">
        <v>0.35</v>
      </c>
      <c r="D41" s="119">
        <v>99113</v>
      </c>
      <c r="E41" s="216">
        <v>0</v>
      </c>
      <c r="F41" s="216">
        <v>1400</v>
      </c>
      <c r="G41" s="216">
        <f t="shared" si="4"/>
        <v>12077.326799999999</v>
      </c>
      <c r="H41" s="47">
        <v>2039.25</v>
      </c>
      <c r="I41" s="216">
        <f>(D41-E41-F41+G41+H41)*0.5%</f>
        <v>559.14788399999998</v>
      </c>
      <c r="J41" s="217">
        <f>D41-E41-F41+G41+H41+I41</f>
        <v>112388.724684</v>
      </c>
      <c r="K41" s="218">
        <f>J41-G41</f>
        <v>100311.39788400001</v>
      </c>
    </row>
    <row r="42" spans="1:14" s="186" customFormat="1" ht="13.5" thickBot="1">
      <c r="A42" s="203" t="s">
        <v>79</v>
      </c>
      <c r="B42" s="4" t="s">
        <v>77</v>
      </c>
      <c r="C42" s="27">
        <v>0.12</v>
      </c>
      <c r="D42" s="119">
        <v>102596</v>
      </c>
      <c r="E42" s="114">
        <v>2000</v>
      </c>
      <c r="F42" s="216">
        <v>1400</v>
      </c>
      <c r="G42" s="216">
        <f t="shared" si="4"/>
        <v>12260.625599999999</v>
      </c>
      <c r="H42" s="47">
        <v>2039.25</v>
      </c>
      <c r="I42" s="216">
        <f>(D42-E42-F42+G42+H42)*0.5%</f>
        <v>567.479378</v>
      </c>
      <c r="J42" s="217">
        <f>D42-E42-F42+G42+H42+I42</f>
        <v>114063.354978</v>
      </c>
      <c r="K42" s="218">
        <f>J42-G42</f>
        <v>101802.729378</v>
      </c>
    </row>
    <row r="43" spans="1:14" s="186" customFormat="1" ht="13.5" thickBot="1">
      <c r="A43" s="203" t="s">
        <v>11</v>
      </c>
      <c r="B43" s="201" t="s">
        <v>150</v>
      </c>
      <c r="C43" s="27">
        <v>0.28000000000000003</v>
      </c>
      <c r="D43" s="92">
        <v>96674</v>
      </c>
      <c r="E43" s="216">
        <v>0</v>
      </c>
      <c r="F43" s="216">
        <v>1400</v>
      </c>
      <c r="G43" s="216">
        <f>(D43-E43-F43)*12.36%</f>
        <v>11775.866399999999</v>
      </c>
      <c r="H43" s="47">
        <v>2039.25</v>
      </c>
      <c r="I43" s="216">
        <f t="shared" si="5"/>
        <v>545.44558200000006</v>
      </c>
      <c r="J43" s="217">
        <f t="shared" si="6"/>
        <v>109634.561982</v>
      </c>
      <c r="K43" s="218">
        <f t="shared" si="7"/>
        <v>97858.695582</v>
      </c>
    </row>
    <row r="44" spans="1:14" s="186" customFormat="1" ht="13.5" thickBot="1">
      <c r="A44" s="203" t="s">
        <v>11</v>
      </c>
      <c r="B44" s="201" t="s">
        <v>149</v>
      </c>
      <c r="C44" s="219">
        <v>0.22</v>
      </c>
      <c r="D44" s="216">
        <v>96674</v>
      </c>
      <c r="E44" s="216">
        <v>0</v>
      </c>
      <c r="F44" s="216">
        <v>1400</v>
      </c>
      <c r="G44" s="216">
        <f>(D44-E44-F44)*12.36%</f>
        <v>11775.866399999999</v>
      </c>
      <c r="H44" s="47">
        <v>2039.25</v>
      </c>
      <c r="I44" s="216">
        <f>(D44-E44-F44+G44+H44)*0.5%</f>
        <v>545.44558200000006</v>
      </c>
      <c r="J44" s="217">
        <f>D44-E44-F44+G44+H44+I44</f>
        <v>109634.561982</v>
      </c>
      <c r="K44" s="218">
        <f>J44-G44</f>
        <v>97858.695582</v>
      </c>
    </row>
    <row r="45" spans="1:14" ht="17.25" thickBot="1">
      <c r="A45" s="14" t="s">
        <v>120</v>
      </c>
      <c r="B45" s="9" t="s">
        <v>121</v>
      </c>
      <c r="C45" s="27">
        <v>0.3</v>
      </c>
      <c r="D45" s="92">
        <v>97881</v>
      </c>
      <c r="E45" s="5">
        <v>0</v>
      </c>
      <c r="F45" s="5">
        <v>1400</v>
      </c>
      <c r="G45" s="5">
        <f t="shared" ref="G45:G56" si="8">(D45-E45-F45)*12.36%</f>
        <v>11925.051599999999</v>
      </c>
      <c r="H45" s="47">
        <v>2039.25</v>
      </c>
      <c r="I45" s="5">
        <f>(D45-E45-F45+G45+H45)*0.5%</f>
        <v>552.22650800000008</v>
      </c>
      <c r="J45" s="6">
        <f>D45-E45-F45+G45+H45+I45</f>
        <v>110997.52810800001</v>
      </c>
      <c r="K45" s="15">
        <f>J45-G45</f>
        <v>99072.476508000022</v>
      </c>
      <c r="L45" s="68"/>
      <c r="M45" s="68"/>
      <c r="N45" s="69"/>
    </row>
    <row r="46" spans="1:14" ht="13.5" thickBot="1">
      <c r="A46" s="14" t="s">
        <v>36</v>
      </c>
      <c r="B46" s="4" t="s">
        <v>37</v>
      </c>
      <c r="C46" s="27">
        <v>0.43</v>
      </c>
      <c r="D46" s="92">
        <v>100119</v>
      </c>
      <c r="E46" s="5">
        <v>0</v>
      </c>
      <c r="F46" s="5">
        <v>1400</v>
      </c>
      <c r="G46" s="5">
        <f t="shared" si="8"/>
        <v>12201.668399999999</v>
      </c>
      <c r="H46" s="47">
        <v>2039.25</v>
      </c>
      <c r="I46" s="5">
        <f t="shared" si="5"/>
        <v>564.79959199999996</v>
      </c>
      <c r="J46" s="6">
        <f t="shared" si="6"/>
        <v>113524.71799199999</v>
      </c>
      <c r="K46" s="15">
        <f t="shared" si="7"/>
        <v>101323.049592</v>
      </c>
      <c r="L46" s="77"/>
      <c r="M46" s="77"/>
      <c r="N46" s="77"/>
    </row>
    <row r="47" spans="1:14" ht="13.5" thickBot="1">
      <c r="A47" s="14" t="s">
        <v>36</v>
      </c>
      <c r="B47" s="4" t="s">
        <v>38</v>
      </c>
      <c r="C47" s="27">
        <v>0.33</v>
      </c>
      <c r="D47" s="92">
        <v>101664</v>
      </c>
      <c r="E47" s="5">
        <v>0</v>
      </c>
      <c r="F47" s="5">
        <v>1400</v>
      </c>
      <c r="G47" s="5">
        <f t="shared" si="8"/>
        <v>12392.630399999998</v>
      </c>
      <c r="H47" s="47">
        <v>2039.25</v>
      </c>
      <c r="I47" s="5">
        <f t="shared" si="5"/>
        <v>573.47940199999994</v>
      </c>
      <c r="J47" s="6">
        <f t="shared" si="6"/>
        <v>115269.35980199999</v>
      </c>
      <c r="K47" s="15">
        <f t="shared" si="7"/>
        <v>102876.729402</v>
      </c>
      <c r="L47" s="77"/>
      <c r="M47" s="77"/>
      <c r="N47" s="77"/>
    </row>
    <row r="48" spans="1:14" ht="13.5" thickBot="1">
      <c r="A48" s="14" t="s">
        <v>36</v>
      </c>
      <c r="B48" s="4" t="s">
        <v>118</v>
      </c>
      <c r="C48" s="27">
        <v>0.22</v>
      </c>
      <c r="D48" s="92">
        <v>101622</v>
      </c>
      <c r="E48" s="5">
        <v>0</v>
      </c>
      <c r="F48" s="5">
        <v>1400</v>
      </c>
      <c r="G48" s="5">
        <f t="shared" si="8"/>
        <v>12387.439199999999</v>
      </c>
      <c r="H48" s="47">
        <v>2039.25</v>
      </c>
      <c r="I48" s="5">
        <f t="shared" si="5"/>
        <v>573.24344599999995</v>
      </c>
      <c r="J48" s="6">
        <f t="shared" si="6"/>
        <v>115221.93264599999</v>
      </c>
      <c r="K48" s="15">
        <f t="shared" si="7"/>
        <v>102834.49344599999</v>
      </c>
      <c r="L48" s="77"/>
      <c r="M48" s="77"/>
      <c r="N48" s="77"/>
    </row>
    <row r="49" spans="1:15" ht="13.5" thickBot="1">
      <c r="A49" s="14" t="s">
        <v>36</v>
      </c>
      <c r="B49" s="4" t="s">
        <v>114</v>
      </c>
      <c r="C49" s="27"/>
      <c r="D49" s="92">
        <v>96655</v>
      </c>
      <c r="E49" s="5">
        <v>0</v>
      </c>
      <c r="F49" s="5">
        <v>1400</v>
      </c>
      <c r="G49" s="5">
        <f t="shared" si="8"/>
        <v>11773.517999999998</v>
      </c>
      <c r="H49" s="47">
        <v>2039.25</v>
      </c>
      <c r="I49" s="5">
        <f t="shared" si="5"/>
        <v>545.33884</v>
      </c>
      <c r="J49" s="6">
        <f t="shared" si="6"/>
        <v>109613.10683999999</v>
      </c>
      <c r="K49" s="15">
        <f t="shared" si="7"/>
        <v>97839.588839999997</v>
      </c>
      <c r="L49" s="77"/>
      <c r="M49" s="77"/>
      <c r="N49" s="77"/>
    </row>
    <row r="50" spans="1:15" ht="13.5" thickBot="1">
      <c r="A50" s="14" t="s">
        <v>36</v>
      </c>
      <c r="B50" s="4" t="s">
        <v>145</v>
      </c>
      <c r="C50" s="27"/>
      <c r="D50" s="92">
        <v>100755</v>
      </c>
      <c r="E50" s="5">
        <v>0</v>
      </c>
      <c r="F50" s="5">
        <v>1400</v>
      </c>
      <c r="G50" s="5">
        <f>(D50-E50-F50)*12.36%</f>
        <v>12280.277999999998</v>
      </c>
      <c r="H50" s="47">
        <v>2039.25</v>
      </c>
      <c r="I50" s="5">
        <f>(D50-E50-F50+G50+H50)*0.5%</f>
        <v>568.37263999999993</v>
      </c>
      <c r="J50" s="6">
        <f>D50-E50-F50+G50+H50+I50</f>
        <v>114242.90063999999</v>
      </c>
      <c r="K50" s="15">
        <f>J50-G50</f>
        <v>101962.62263999999</v>
      </c>
      <c r="L50" s="77"/>
      <c r="M50" s="77"/>
      <c r="N50" s="77"/>
    </row>
    <row r="51" spans="1:15" ht="13.5" thickBot="1">
      <c r="A51" s="14" t="s">
        <v>36</v>
      </c>
      <c r="B51" s="4" t="s">
        <v>138</v>
      </c>
      <c r="C51" s="27"/>
      <c r="D51" s="92">
        <v>97839</v>
      </c>
      <c r="E51" s="92">
        <v>0</v>
      </c>
      <c r="F51" s="5">
        <v>1400</v>
      </c>
      <c r="G51" s="5">
        <f t="shared" si="8"/>
        <v>11919.8604</v>
      </c>
      <c r="H51" s="47">
        <v>2039.25</v>
      </c>
      <c r="I51" s="92">
        <f>(D51-E51-F51+G51+H51)*0.5%</f>
        <v>551.99055200000009</v>
      </c>
      <c r="J51" s="106">
        <f>D51-E51-F51+G51+H51+I51</f>
        <v>110950.10095200001</v>
      </c>
      <c r="K51" s="107">
        <f>J51-G51</f>
        <v>99030.240552000003</v>
      </c>
      <c r="L51" s="77"/>
      <c r="M51" s="77"/>
      <c r="N51" s="77"/>
    </row>
    <row r="52" spans="1:15" ht="13.5" thickBot="1">
      <c r="A52" s="14" t="s">
        <v>2</v>
      </c>
      <c r="B52" s="9" t="s">
        <v>3</v>
      </c>
      <c r="C52" s="27" t="s">
        <v>30</v>
      </c>
      <c r="D52" s="92">
        <v>88925</v>
      </c>
      <c r="E52" s="5">
        <v>0</v>
      </c>
      <c r="F52" s="5">
        <v>0</v>
      </c>
      <c r="G52" s="5">
        <f t="shared" si="8"/>
        <v>10991.13</v>
      </c>
      <c r="H52" s="47">
        <v>2039.25</v>
      </c>
      <c r="I52" s="5">
        <f t="shared" si="5"/>
        <v>509.77690000000001</v>
      </c>
      <c r="J52" s="6">
        <f t="shared" si="6"/>
        <v>102465.1569</v>
      </c>
      <c r="K52" s="15">
        <f t="shared" si="7"/>
        <v>91474.026899999997</v>
      </c>
      <c r="L52" s="228"/>
      <c r="M52" s="228"/>
      <c r="N52" s="77"/>
    </row>
    <row r="53" spans="1:15" ht="14.25" thickBot="1">
      <c r="A53" s="14" t="s">
        <v>2</v>
      </c>
      <c r="B53" s="9" t="s">
        <v>4</v>
      </c>
      <c r="C53" s="27" t="s">
        <v>30</v>
      </c>
      <c r="D53" s="92">
        <v>90616</v>
      </c>
      <c r="E53" s="5">
        <v>0</v>
      </c>
      <c r="F53" s="5">
        <v>0</v>
      </c>
      <c r="G53" s="5">
        <f t="shared" si="8"/>
        <v>11200.137599999998</v>
      </c>
      <c r="H53" s="47">
        <v>2039.25</v>
      </c>
      <c r="I53" s="5">
        <f t="shared" si="5"/>
        <v>519.27693799999997</v>
      </c>
      <c r="J53" s="6">
        <f t="shared" si="6"/>
        <v>104374.664538</v>
      </c>
      <c r="K53" s="15">
        <f t="shared" si="7"/>
        <v>93174.526937999995</v>
      </c>
      <c r="L53" s="57"/>
      <c r="M53" s="82"/>
      <c r="N53" s="77"/>
    </row>
    <row r="54" spans="1:15" ht="15.75" customHeight="1" thickBot="1">
      <c r="A54" s="13" t="s">
        <v>2</v>
      </c>
      <c r="B54" s="4" t="s">
        <v>14</v>
      </c>
      <c r="C54" s="27" t="s">
        <v>30</v>
      </c>
      <c r="D54" s="92">
        <v>90765</v>
      </c>
      <c r="E54" s="5">
        <v>0</v>
      </c>
      <c r="F54" s="5">
        <v>0</v>
      </c>
      <c r="G54" s="5">
        <f t="shared" si="8"/>
        <v>11218.553999999998</v>
      </c>
      <c r="H54" s="47">
        <v>2039.25</v>
      </c>
      <c r="I54" s="5">
        <f t="shared" si="5"/>
        <v>520.11401999999998</v>
      </c>
      <c r="J54" s="6">
        <f t="shared" si="6"/>
        <v>104542.91802</v>
      </c>
      <c r="K54" s="15">
        <f t="shared" si="7"/>
        <v>93324.364019999994</v>
      </c>
      <c r="L54" s="81"/>
      <c r="M54" s="82"/>
      <c r="N54" s="77"/>
    </row>
    <row r="55" spans="1:15" ht="15.75" customHeight="1" thickBot="1">
      <c r="A55" s="14" t="s">
        <v>2</v>
      </c>
      <c r="B55" s="9" t="s">
        <v>5</v>
      </c>
      <c r="C55" s="27" t="s">
        <v>30</v>
      </c>
      <c r="D55" s="92">
        <v>90317</v>
      </c>
      <c r="E55" s="5">
        <v>0</v>
      </c>
      <c r="F55" s="5">
        <v>0</v>
      </c>
      <c r="G55" s="5">
        <f t="shared" si="8"/>
        <v>11163.181199999999</v>
      </c>
      <c r="H55" s="47">
        <v>2039.25</v>
      </c>
      <c r="I55" s="5">
        <f t="shared" si="5"/>
        <v>517.59715599999993</v>
      </c>
      <c r="J55" s="6">
        <f t="shared" si="6"/>
        <v>104037.028356</v>
      </c>
      <c r="K55" s="15">
        <f t="shared" si="7"/>
        <v>92873.847156000003</v>
      </c>
      <c r="L55" s="81"/>
      <c r="M55" s="82"/>
      <c r="N55" s="77"/>
    </row>
    <row r="56" spans="1:15" ht="13.5" thickBot="1">
      <c r="A56" s="50" t="s">
        <v>2</v>
      </c>
      <c r="B56" s="51" t="s">
        <v>31</v>
      </c>
      <c r="C56" s="28" t="s">
        <v>30</v>
      </c>
      <c r="D56" s="93">
        <v>92197</v>
      </c>
      <c r="E56" s="52">
        <v>0</v>
      </c>
      <c r="F56" s="52">
        <v>0</v>
      </c>
      <c r="G56" s="22">
        <f t="shared" si="8"/>
        <v>11395.549199999999</v>
      </c>
      <c r="H56" s="47">
        <v>2039.25</v>
      </c>
      <c r="I56" s="22">
        <f t="shared" si="5"/>
        <v>528.158996</v>
      </c>
      <c r="J56" s="32">
        <f t="shared" si="6"/>
        <v>106159.95819599999</v>
      </c>
      <c r="K56" s="23">
        <f t="shared" si="7"/>
        <v>94764.408995999998</v>
      </c>
      <c r="L56" s="81"/>
      <c r="M56" s="82"/>
      <c r="N56" s="77"/>
    </row>
    <row r="57" spans="1:15" ht="14.25" thickBot="1">
      <c r="B57" s="3"/>
      <c r="D57" s="7"/>
      <c r="E57" s="7"/>
      <c r="F57" s="7"/>
      <c r="G57" s="7"/>
      <c r="H57" s="7"/>
      <c r="I57" s="7"/>
      <c r="J57" s="8"/>
      <c r="L57" s="57" t="s">
        <v>115</v>
      </c>
      <c r="M57" s="82"/>
      <c r="N57" s="77"/>
    </row>
    <row r="58" spans="1:15" ht="16.5" thickBot="1">
      <c r="A58" s="233" t="s">
        <v>28</v>
      </c>
      <c r="B58" s="234"/>
      <c r="C58" s="234"/>
      <c r="D58" s="234"/>
      <c r="E58" s="234"/>
      <c r="F58" s="234"/>
      <c r="G58" s="234"/>
      <c r="H58" s="234"/>
      <c r="I58" s="234"/>
      <c r="J58" s="234"/>
      <c r="K58" s="235"/>
      <c r="L58" s="77"/>
      <c r="M58" s="77"/>
      <c r="N58" s="77"/>
    </row>
    <row r="59" spans="1:15" ht="13.5" thickBot="1">
      <c r="A59" s="229" t="s">
        <v>15</v>
      </c>
      <c r="B59" s="230"/>
      <c r="C59" s="42" t="s">
        <v>8</v>
      </c>
      <c r="D59" s="42" t="s">
        <v>0</v>
      </c>
      <c r="E59" s="42" t="s">
        <v>75</v>
      </c>
      <c r="F59" s="42" t="s">
        <v>16</v>
      </c>
      <c r="G59" s="42" t="s">
        <v>141</v>
      </c>
      <c r="H59" s="42" t="s">
        <v>18</v>
      </c>
      <c r="I59" s="42" t="s">
        <v>17</v>
      </c>
      <c r="J59" s="43" t="s">
        <v>1</v>
      </c>
      <c r="K59" s="181" t="s">
        <v>74</v>
      </c>
      <c r="L59" s="80"/>
      <c r="M59" s="83"/>
      <c r="N59" s="77"/>
    </row>
    <row r="60" spans="1:15" ht="13.5" thickBot="1">
      <c r="A60" s="109" t="s">
        <v>33</v>
      </c>
      <c r="B60" s="110" t="s">
        <v>91</v>
      </c>
      <c r="C60" s="46">
        <v>0.92</v>
      </c>
      <c r="D60" s="111">
        <v>94496</v>
      </c>
      <c r="E60" s="112">
        <v>0</v>
      </c>
      <c r="F60" s="47">
        <v>1400</v>
      </c>
      <c r="G60" s="47">
        <f>(D60-E60-F60)*12.36%</f>
        <v>11506.665599999998</v>
      </c>
      <c r="H60" s="47">
        <v>2039.25</v>
      </c>
      <c r="I60" s="47">
        <f t="shared" ref="I60:I69" si="9">(D60-E60-F60+G60+H60)*0.5%</f>
        <v>533.20957799999996</v>
      </c>
      <c r="J60" s="48">
        <f t="shared" ref="J60:J69" si="10">D60-E60-F60+G60+H60+I60</f>
        <v>107175.12517799999</v>
      </c>
      <c r="K60" s="49">
        <f t="shared" ref="K60:K69" si="11">J60-G60</f>
        <v>95668.459577999995</v>
      </c>
      <c r="L60" s="81"/>
      <c r="M60" s="82"/>
      <c r="N60" s="124"/>
      <c r="O60" s="124"/>
    </row>
    <row r="61" spans="1:15" ht="14.25" customHeight="1" thickBot="1">
      <c r="A61" s="24" t="s">
        <v>33</v>
      </c>
      <c r="B61" s="18" t="s">
        <v>90</v>
      </c>
      <c r="C61" s="27">
        <v>2</v>
      </c>
      <c r="D61" s="97">
        <v>94496</v>
      </c>
      <c r="E61" s="17">
        <v>0</v>
      </c>
      <c r="F61" s="5">
        <v>1400</v>
      </c>
      <c r="G61" s="5">
        <f t="shared" ref="G61:G69" si="12">(D61-E61-F61)*12.36%</f>
        <v>11506.665599999998</v>
      </c>
      <c r="H61" s="47">
        <v>2039.25</v>
      </c>
      <c r="I61" s="5">
        <f>(D61-E61-F61+G61+H61)*0.5%</f>
        <v>533.20957799999996</v>
      </c>
      <c r="J61" s="6">
        <f>D61-E61-F61+G61+H61+I61</f>
        <v>107175.12517799999</v>
      </c>
      <c r="K61" s="15">
        <f>J61-G61</f>
        <v>95668.459577999995</v>
      </c>
      <c r="L61" s="81"/>
      <c r="M61" s="82"/>
      <c r="N61" s="124"/>
      <c r="O61" s="124"/>
    </row>
    <row r="62" spans="1:15" ht="14.25" customHeight="1" thickBot="1">
      <c r="A62" s="24" t="s">
        <v>33</v>
      </c>
      <c r="B62" s="18" t="s">
        <v>158</v>
      </c>
      <c r="C62" s="27">
        <v>2</v>
      </c>
      <c r="D62" s="97">
        <v>94994</v>
      </c>
      <c r="E62" s="17">
        <v>0</v>
      </c>
      <c r="F62" s="5">
        <v>1400</v>
      </c>
      <c r="G62" s="5">
        <f>(D62-E62-F62)*12.36%</f>
        <v>11568.2184</v>
      </c>
      <c r="H62" s="47">
        <v>2039.25</v>
      </c>
      <c r="I62" s="5">
        <f>(D62-E62-F62+G62+H62)*0.5%</f>
        <v>536.00734199999999</v>
      </c>
      <c r="J62" s="6">
        <f>D62-E62-F62+G62+H62+I62</f>
        <v>107737.475742</v>
      </c>
      <c r="K62" s="15">
        <f>J62-G62</f>
        <v>96169.257341999997</v>
      </c>
      <c r="L62" s="81"/>
      <c r="M62" s="82"/>
      <c r="N62" s="124"/>
      <c r="O62" s="124"/>
    </row>
    <row r="63" spans="1:15" ht="13.5" customHeight="1" thickBot="1">
      <c r="A63" s="24" t="s">
        <v>82</v>
      </c>
      <c r="B63" s="18" t="s">
        <v>13</v>
      </c>
      <c r="C63" s="27">
        <v>4.2</v>
      </c>
      <c r="D63" s="97">
        <v>94198</v>
      </c>
      <c r="E63" s="17">
        <v>0</v>
      </c>
      <c r="F63" s="5">
        <v>1400</v>
      </c>
      <c r="G63" s="5">
        <f t="shared" si="12"/>
        <v>11469.832799999998</v>
      </c>
      <c r="H63" s="47">
        <v>2039.25</v>
      </c>
      <c r="I63" s="5">
        <f t="shared" si="9"/>
        <v>531.53541400000006</v>
      </c>
      <c r="J63" s="6">
        <f t="shared" si="10"/>
        <v>106838.618214</v>
      </c>
      <c r="K63" s="15">
        <f t="shared" si="11"/>
        <v>95368.785413999998</v>
      </c>
      <c r="L63" s="81"/>
      <c r="M63" s="82"/>
      <c r="N63" s="124"/>
      <c r="O63" s="124"/>
    </row>
    <row r="64" spans="1:15" ht="13.5" thickBot="1">
      <c r="A64" s="24" t="s">
        <v>40</v>
      </c>
      <c r="B64" s="18" t="s">
        <v>39</v>
      </c>
      <c r="C64" s="27">
        <v>6.5</v>
      </c>
      <c r="D64" s="97">
        <v>95089</v>
      </c>
      <c r="E64" s="17">
        <v>0</v>
      </c>
      <c r="F64" s="5">
        <v>1400</v>
      </c>
      <c r="G64" s="5">
        <f t="shared" si="12"/>
        <v>11579.960399999998</v>
      </c>
      <c r="H64" s="47">
        <v>2039.25</v>
      </c>
      <c r="I64" s="5">
        <f t="shared" si="9"/>
        <v>536.54105200000004</v>
      </c>
      <c r="J64" s="6">
        <f t="shared" si="10"/>
        <v>107844.751452</v>
      </c>
      <c r="K64" s="15">
        <f t="shared" si="11"/>
        <v>96264.791052</v>
      </c>
      <c r="L64" s="81"/>
      <c r="M64" s="82"/>
      <c r="N64" s="124"/>
      <c r="O64" s="124"/>
    </row>
    <row r="65" spans="1:15" ht="13.5" thickBot="1">
      <c r="A65" s="24" t="s">
        <v>81</v>
      </c>
      <c r="B65" s="18" t="s">
        <v>87</v>
      </c>
      <c r="C65" s="27">
        <v>30</v>
      </c>
      <c r="D65" s="97">
        <v>95545</v>
      </c>
      <c r="E65" s="17">
        <v>0</v>
      </c>
      <c r="F65" s="5">
        <v>1400</v>
      </c>
      <c r="G65" s="5">
        <f t="shared" si="12"/>
        <v>11636.321999999998</v>
      </c>
      <c r="H65" s="47">
        <v>2039.25</v>
      </c>
      <c r="I65" s="5">
        <f>(D65-E65-F65+G65+H65)*0.5%</f>
        <v>539.10285999999996</v>
      </c>
      <c r="J65" s="6">
        <f>D65-E65-F65+G65+H65+I65</f>
        <v>108359.67486</v>
      </c>
      <c r="K65" s="15">
        <f>J65-G65</f>
        <v>96723.352859999999</v>
      </c>
      <c r="L65" s="77"/>
      <c r="M65" s="77"/>
      <c r="N65" s="124"/>
      <c r="O65" s="124"/>
    </row>
    <row r="66" spans="1:15" ht="13.5" thickBot="1">
      <c r="A66" s="24" t="s">
        <v>81</v>
      </c>
      <c r="B66" s="18" t="s">
        <v>80</v>
      </c>
      <c r="C66" s="27">
        <v>50</v>
      </c>
      <c r="D66" s="97">
        <v>95844</v>
      </c>
      <c r="E66" s="17">
        <v>0</v>
      </c>
      <c r="F66" s="5">
        <v>1400</v>
      </c>
      <c r="G66" s="5">
        <f t="shared" si="12"/>
        <v>11673.278399999999</v>
      </c>
      <c r="H66" s="47">
        <v>2039.25</v>
      </c>
      <c r="I66" s="5">
        <f t="shared" si="9"/>
        <v>540.78264200000001</v>
      </c>
      <c r="J66" s="6">
        <f t="shared" si="10"/>
        <v>108697.311042</v>
      </c>
      <c r="K66" s="15">
        <f t="shared" si="11"/>
        <v>97024.032642000006</v>
      </c>
      <c r="L66" s="77"/>
      <c r="M66" s="77"/>
      <c r="N66" s="124"/>
      <c r="O66" s="124"/>
    </row>
    <row r="67" spans="1:15" ht="13.5" thickBot="1">
      <c r="A67" s="24" t="s">
        <v>2</v>
      </c>
      <c r="B67" s="18" t="s">
        <v>32</v>
      </c>
      <c r="C67" s="27" t="s">
        <v>30</v>
      </c>
      <c r="D67" s="97">
        <v>89720</v>
      </c>
      <c r="E67" s="17">
        <v>0</v>
      </c>
      <c r="F67" s="17">
        <v>0</v>
      </c>
      <c r="G67" s="5">
        <f t="shared" si="12"/>
        <v>11089.391999999998</v>
      </c>
      <c r="H67" s="47">
        <v>2039.25</v>
      </c>
      <c r="I67" s="5">
        <f t="shared" si="9"/>
        <v>514.24320999999998</v>
      </c>
      <c r="J67" s="6">
        <f t="shared" si="10"/>
        <v>103362.88520999999</v>
      </c>
      <c r="K67" s="15">
        <f t="shared" si="11"/>
        <v>92273.493210000001</v>
      </c>
      <c r="L67" s="77"/>
      <c r="M67" s="77"/>
      <c r="N67" s="124"/>
      <c r="O67" s="124"/>
    </row>
    <row r="68" spans="1:15" ht="13.5" thickBot="1">
      <c r="A68" s="24" t="s">
        <v>2</v>
      </c>
      <c r="B68" s="18" t="s">
        <v>34</v>
      </c>
      <c r="C68" s="27" t="s">
        <v>30</v>
      </c>
      <c r="D68" s="97">
        <v>89417</v>
      </c>
      <c r="E68" s="17">
        <v>0</v>
      </c>
      <c r="F68" s="17">
        <v>0</v>
      </c>
      <c r="G68" s="5">
        <f t="shared" si="12"/>
        <v>11051.941199999999</v>
      </c>
      <c r="H68" s="47">
        <v>2039.25</v>
      </c>
      <c r="I68" s="5">
        <f t="shared" si="9"/>
        <v>512.54095600000005</v>
      </c>
      <c r="J68" s="6">
        <f t="shared" si="10"/>
        <v>103020.732156</v>
      </c>
      <c r="K68" s="15">
        <f t="shared" si="11"/>
        <v>91968.790955999997</v>
      </c>
      <c r="L68" s="77"/>
      <c r="M68" s="77"/>
      <c r="N68" s="124"/>
      <c r="O68" s="124"/>
    </row>
    <row r="69" spans="1:15" ht="13.5" thickBot="1">
      <c r="A69" s="53" t="s">
        <v>2</v>
      </c>
      <c r="B69" s="25" t="s">
        <v>35</v>
      </c>
      <c r="C69" s="28" t="s">
        <v>30</v>
      </c>
      <c r="D69" s="98">
        <v>90765</v>
      </c>
      <c r="E69" s="26">
        <v>0</v>
      </c>
      <c r="F69" s="26">
        <v>0</v>
      </c>
      <c r="G69" s="22">
        <f t="shared" si="12"/>
        <v>11218.553999999998</v>
      </c>
      <c r="H69" s="47">
        <v>2039.25</v>
      </c>
      <c r="I69" s="22">
        <f t="shared" si="9"/>
        <v>520.11401999999998</v>
      </c>
      <c r="J69" s="32">
        <f t="shared" si="10"/>
        <v>104542.91802</v>
      </c>
      <c r="K69" s="23">
        <f t="shared" si="11"/>
        <v>93324.364019999994</v>
      </c>
      <c r="L69" s="77"/>
      <c r="M69" s="77"/>
      <c r="N69" s="124"/>
      <c r="O69" s="124"/>
    </row>
    <row r="70" spans="1:15" ht="16.5" customHeight="1">
      <c r="A70" s="10"/>
      <c r="B70" s="11"/>
      <c r="C70" s="11"/>
      <c r="D70" s="11"/>
      <c r="E70" s="11"/>
      <c r="F70" s="11"/>
      <c r="G70" s="11"/>
      <c r="H70" s="12"/>
      <c r="I70" s="11"/>
      <c r="J70" s="11"/>
    </row>
    <row r="71" spans="1:15" ht="13.5">
      <c r="A71" s="57"/>
      <c r="B71" s="99"/>
      <c r="C71" s="77"/>
      <c r="D71" s="103"/>
      <c r="E71" s="12"/>
      <c r="F71" s="12"/>
      <c r="G71" s="12"/>
      <c r="H71" s="12"/>
      <c r="I71" s="12"/>
      <c r="J71" s="19"/>
      <c r="K71" s="19"/>
    </row>
    <row r="72" spans="1:15" ht="15">
      <c r="A72" s="16"/>
      <c r="B72" s="16"/>
      <c r="C72" s="16"/>
    </row>
    <row r="73" spans="1:15"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</row>
    <row r="74" spans="1:15">
      <c r="A74" s="125"/>
      <c r="B74" s="77"/>
      <c r="C74" s="125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</row>
    <row r="75" spans="1:15">
      <c r="A75" s="126"/>
      <c r="B75" s="126"/>
      <c r="C75" s="127"/>
      <c r="D75" s="128"/>
      <c r="E75" s="128"/>
      <c r="F75" s="128"/>
      <c r="G75" s="128"/>
      <c r="H75" s="128"/>
      <c r="I75" s="128"/>
      <c r="J75" s="127"/>
      <c r="K75" s="129"/>
      <c r="L75" s="77"/>
      <c r="M75" s="77"/>
      <c r="N75" s="77"/>
    </row>
    <row r="76" spans="1:15">
      <c r="A76" s="83"/>
      <c r="B76" s="130"/>
      <c r="C76" s="66"/>
      <c r="D76" s="123"/>
      <c r="E76" s="123"/>
      <c r="F76" s="12"/>
      <c r="G76" s="12"/>
      <c r="H76" s="12"/>
      <c r="I76" s="12"/>
      <c r="J76" s="19"/>
      <c r="K76" s="19"/>
      <c r="L76" s="77"/>
      <c r="M76" s="77"/>
      <c r="N76" s="77"/>
    </row>
    <row r="77" spans="1:15">
      <c r="A77" s="131"/>
      <c r="B77" s="130"/>
      <c r="C77" s="66"/>
      <c r="D77" s="123"/>
      <c r="E77" s="12"/>
      <c r="F77" s="12"/>
      <c r="G77" s="12"/>
      <c r="H77" s="12"/>
      <c r="I77" s="12"/>
      <c r="J77" s="19"/>
      <c r="K77" s="19"/>
      <c r="L77" s="77"/>
      <c r="M77" s="77"/>
      <c r="N77" s="77"/>
    </row>
    <row r="78" spans="1:15">
      <c r="A78" s="77"/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</row>
    <row r="79" spans="1:15">
      <c r="A79" s="77"/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</row>
    <row r="80" spans="1:15">
      <c r="A80" s="125"/>
      <c r="B80" s="77"/>
      <c r="C80" s="125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</row>
    <row r="81" spans="1:14">
      <c r="A81" s="77"/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</row>
    <row r="82" spans="1:14">
      <c r="A82" s="126"/>
      <c r="B82" s="126"/>
      <c r="C82" s="128"/>
      <c r="D82" s="128"/>
      <c r="E82" s="128"/>
      <c r="F82" s="128"/>
      <c r="G82" s="128"/>
      <c r="H82" s="128"/>
      <c r="I82" s="128"/>
      <c r="J82" s="127"/>
      <c r="K82" s="129"/>
      <c r="L82" s="77"/>
      <c r="M82" s="77"/>
      <c r="N82" s="77"/>
    </row>
    <row r="83" spans="1:14">
      <c r="A83" s="65"/>
      <c r="B83" s="65"/>
      <c r="C83" s="66"/>
      <c r="D83" s="124"/>
      <c r="E83" s="67"/>
      <c r="F83" s="12"/>
      <c r="G83" s="12"/>
      <c r="H83" s="12"/>
      <c r="I83" s="12"/>
      <c r="J83" s="19"/>
      <c r="K83" s="19"/>
      <c r="L83" s="77"/>
      <c r="M83" s="77"/>
      <c r="N83" s="77"/>
    </row>
    <row r="84" spans="1:14">
      <c r="A84" s="65"/>
      <c r="B84" s="65"/>
      <c r="C84" s="66"/>
      <c r="D84" s="124"/>
      <c r="E84" s="67"/>
      <c r="F84" s="12"/>
      <c r="G84" s="12"/>
      <c r="H84" s="12"/>
      <c r="I84" s="12"/>
      <c r="J84" s="19"/>
      <c r="K84" s="19"/>
      <c r="L84" s="77"/>
      <c r="M84" s="77"/>
      <c r="N84" s="77"/>
    </row>
    <row r="85" spans="1:14">
      <c r="A85" s="65"/>
      <c r="B85" s="65"/>
      <c r="C85" s="66"/>
      <c r="D85" s="124"/>
      <c r="E85" s="67"/>
      <c r="F85" s="12"/>
      <c r="G85" s="12"/>
      <c r="H85" s="12"/>
      <c r="I85" s="12"/>
      <c r="J85" s="19"/>
      <c r="K85" s="19"/>
      <c r="L85" s="77"/>
      <c r="M85" s="77"/>
      <c r="N85" s="77"/>
    </row>
    <row r="86" spans="1:14">
      <c r="A86" s="77"/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</row>
    <row r="87" spans="1:14">
      <c r="A87" s="77"/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</row>
    <row r="88" spans="1:14">
      <c r="A88" s="125"/>
      <c r="B88" s="77"/>
      <c r="C88" s="125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</row>
    <row r="89" spans="1:14">
      <c r="A89" s="126"/>
      <c r="B89" s="126"/>
      <c r="C89" s="127"/>
      <c r="D89" s="128"/>
      <c r="E89" s="128"/>
      <c r="F89" s="128"/>
      <c r="G89" s="128"/>
      <c r="H89" s="128"/>
      <c r="I89" s="128"/>
      <c r="J89" s="127"/>
      <c r="K89" s="129"/>
      <c r="L89" s="77"/>
      <c r="M89" s="77"/>
      <c r="N89" s="77"/>
    </row>
    <row r="90" spans="1:14">
      <c r="A90" s="83"/>
      <c r="B90" s="130"/>
      <c r="C90" s="66"/>
      <c r="D90" s="123"/>
      <c r="E90" s="123"/>
      <c r="F90" s="12"/>
      <c r="G90" s="12"/>
      <c r="H90" s="12"/>
      <c r="I90" s="12"/>
      <c r="J90" s="19"/>
      <c r="K90" s="19"/>
      <c r="L90" s="77"/>
      <c r="M90" s="77"/>
      <c r="N90" s="77"/>
    </row>
    <row r="91" spans="1:14">
      <c r="A91" s="131"/>
      <c r="B91" s="130"/>
      <c r="C91" s="66"/>
      <c r="D91" s="123"/>
      <c r="E91" s="12"/>
      <c r="F91" s="12"/>
      <c r="G91" s="12"/>
      <c r="H91" s="12"/>
      <c r="I91" s="12"/>
      <c r="J91" s="19"/>
      <c r="K91" s="19"/>
      <c r="L91" s="77"/>
      <c r="M91" s="77"/>
      <c r="N91" s="77"/>
    </row>
    <row r="92" spans="1:14"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</row>
  </sheetData>
  <mergeCells count="16">
    <mergeCell ref="B5:K5"/>
    <mergeCell ref="A6:K6"/>
    <mergeCell ref="A1:K1"/>
    <mergeCell ref="A2:K2"/>
    <mergeCell ref="B3:K3"/>
    <mergeCell ref="B4:K4"/>
    <mergeCell ref="L52:M52"/>
    <mergeCell ref="A59:B59"/>
    <mergeCell ref="A11:B11"/>
    <mergeCell ref="A31:K31"/>
    <mergeCell ref="A58:K58"/>
    <mergeCell ref="L9:N10"/>
    <mergeCell ref="L32:N33"/>
    <mergeCell ref="A9:K9"/>
    <mergeCell ref="A32:B32"/>
    <mergeCell ref="A10:K10"/>
  </mergeCells>
  <phoneticPr fontId="2" type="noConversion"/>
  <pageMargins left="0.511811023622047" right="0.23622047244094499" top="0.261811024" bottom="0.261811024" header="0.23622047244094499" footer="0.511811023622047"/>
  <pageSetup paperSize="9" scale="52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70"/>
  <sheetViews>
    <sheetView workbookViewId="0">
      <selection activeCell="A40" sqref="A40"/>
    </sheetView>
  </sheetViews>
  <sheetFormatPr defaultRowHeight="12.75"/>
  <cols>
    <col min="1" max="1" width="11.5703125" bestFit="1" customWidth="1"/>
    <col min="2" max="2" width="17.85546875" bestFit="1" customWidth="1"/>
    <col min="3" max="3" width="6.28515625" bestFit="1" customWidth="1"/>
    <col min="4" max="4" width="9.5703125" bestFit="1" customWidth="1"/>
    <col min="5" max="5" width="10.7109375" bestFit="1" customWidth="1"/>
    <col min="6" max="6" width="7.5703125" bestFit="1" customWidth="1"/>
    <col min="7" max="7" width="11.140625" bestFit="1" customWidth="1"/>
    <col min="8" max="8" width="9.5703125" bestFit="1" customWidth="1"/>
    <col min="9" max="9" width="11.28515625" bestFit="1" customWidth="1"/>
    <col min="10" max="10" width="9.5703125" bestFit="1" customWidth="1"/>
    <col min="11" max="11" width="13.140625" customWidth="1"/>
    <col min="12" max="12" width="28.7109375" customWidth="1"/>
    <col min="13" max="13" width="15.5703125" customWidth="1"/>
    <col min="14" max="14" width="4.42578125" bestFit="1" customWidth="1"/>
    <col min="15" max="15" width="1.28515625" customWidth="1"/>
  </cols>
  <sheetData>
    <row r="1" spans="1:14" ht="23.25">
      <c r="A1" s="247" t="s">
        <v>110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76"/>
      <c r="N1" s="76"/>
    </row>
    <row r="2" spans="1:14" ht="16.5">
      <c r="A2" s="249" t="s">
        <v>105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77"/>
      <c r="N2" s="77"/>
    </row>
    <row r="3" spans="1:14" ht="15">
      <c r="A3" s="84"/>
      <c r="B3" s="244" t="s">
        <v>106</v>
      </c>
      <c r="C3" s="244"/>
      <c r="D3" s="244"/>
      <c r="E3" s="244"/>
      <c r="F3" s="244"/>
      <c r="G3" s="244"/>
      <c r="H3" s="244"/>
      <c r="I3" s="244"/>
      <c r="J3" s="244"/>
      <c r="K3" s="244"/>
      <c r="L3" s="77"/>
      <c r="M3" s="77"/>
      <c r="N3" s="77"/>
    </row>
    <row r="4" spans="1:14" ht="15">
      <c r="A4" s="84"/>
      <c r="B4" s="244" t="s">
        <v>107</v>
      </c>
      <c r="C4" s="244"/>
      <c r="D4" s="244"/>
      <c r="E4" s="244"/>
      <c r="F4" s="244"/>
      <c r="G4" s="244"/>
      <c r="H4" s="244"/>
      <c r="I4" s="244"/>
      <c r="J4" s="244"/>
      <c r="K4" s="244"/>
      <c r="L4" s="77"/>
      <c r="M4" s="77"/>
      <c r="N4" s="77"/>
    </row>
    <row r="5" spans="1:14" ht="15">
      <c r="A5" s="84"/>
      <c r="B5" s="244" t="s">
        <v>108</v>
      </c>
      <c r="C5" s="244"/>
      <c r="D5" s="244"/>
      <c r="E5" s="244"/>
      <c r="F5" s="244"/>
      <c r="G5" s="244"/>
      <c r="H5" s="244"/>
      <c r="I5" s="244"/>
      <c r="J5" s="244"/>
      <c r="K5" s="244"/>
      <c r="L5" s="77"/>
      <c r="M5" s="77"/>
      <c r="N5" s="77"/>
    </row>
    <row r="6" spans="1:14" ht="18.75" thickBot="1">
      <c r="A6" s="245" t="s">
        <v>109</v>
      </c>
      <c r="B6" s="246"/>
      <c r="C6" s="246"/>
      <c r="D6" s="246"/>
      <c r="E6" s="246"/>
      <c r="F6" s="246"/>
      <c r="G6" s="246"/>
      <c r="H6" s="246"/>
      <c r="I6" s="246"/>
      <c r="J6" s="246"/>
      <c r="K6" s="246"/>
      <c r="L6" s="2"/>
      <c r="M6" s="2"/>
      <c r="N6" s="2"/>
    </row>
    <row r="7" spans="1:14" ht="13.5" thickBot="1">
      <c r="L7" s="137"/>
      <c r="M7" s="76"/>
      <c r="N7" s="1"/>
    </row>
    <row r="8" spans="1:14" ht="16.5" customHeight="1" thickBot="1">
      <c r="A8" s="233" t="s">
        <v>201</v>
      </c>
      <c r="B8" s="234"/>
      <c r="C8" s="234"/>
      <c r="D8" s="234"/>
      <c r="E8" s="234"/>
      <c r="F8" s="234"/>
      <c r="G8" s="234"/>
      <c r="H8" s="234"/>
      <c r="I8" s="234"/>
      <c r="J8" s="234"/>
      <c r="K8" s="234"/>
      <c r="L8" s="236" t="s">
        <v>159</v>
      </c>
      <c r="M8" s="237"/>
      <c r="N8" s="238"/>
    </row>
    <row r="9" spans="1:14" ht="16.5" customHeight="1" thickBot="1">
      <c r="A9" s="251" t="s">
        <v>85</v>
      </c>
      <c r="B9" s="252"/>
      <c r="C9" s="252"/>
      <c r="D9" s="252"/>
      <c r="E9" s="252"/>
      <c r="F9" s="252"/>
      <c r="G9" s="252"/>
      <c r="H9" s="252"/>
      <c r="I9" s="253"/>
      <c r="J9" s="29"/>
      <c r="K9" s="76"/>
      <c r="L9" s="239"/>
      <c r="M9" s="240"/>
      <c r="N9" s="241"/>
    </row>
    <row r="10" spans="1:14" ht="17.25" thickBot="1">
      <c r="A10" s="231" t="s">
        <v>15</v>
      </c>
      <c r="B10" s="230"/>
      <c r="C10" s="43" t="s">
        <v>8</v>
      </c>
      <c r="D10" s="42" t="s">
        <v>0</v>
      </c>
      <c r="E10" s="42" t="s">
        <v>75</v>
      </c>
      <c r="F10" s="42" t="s">
        <v>16</v>
      </c>
      <c r="G10" s="42" t="s">
        <v>141</v>
      </c>
      <c r="H10" s="42" t="s">
        <v>18</v>
      </c>
      <c r="I10" s="42" t="s">
        <v>17</v>
      </c>
      <c r="J10" s="43" t="s">
        <v>1</v>
      </c>
      <c r="K10" s="178" t="s">
        <v>74</v>
      </c>
      <c r="L10" s="61" t="s">
        <v>160</v>
      </c>
      <c r="M10" s="62"/>
      <c r="N10" s="134">
        <v>300</v>
      </c>
    </row>
    <row r="11" spans="1:14" ht="17.25" thickBot="1">
      <c r="A11" s="44" t="s">
        <v>198</v>
      </c>
      <c r="B11" s="165" t="s">
        <v>130</v>
      </c>
      <c r="C11" s="46">
        <v>11</v>
      </c>
      <c r="D11" s="104">
        <v>90325</v>
      </c>
      <c r="E11" s="47">
        <v>0</v>
      </c>
      <c r="F11" s="47">
        <v>1400</v>
      </c>
      <c r="G11" s="47">
        <f>(D11-E11-F11)*12.36%</f>
        <v>10991.13</v>
      </c>
      <c r="H11" s="47">
        <v>2039.25</v>
      </c>
      <c r="I11" s="47">
        <f t="shared" ref="I11:I28" si="0">(D11-E11-F11+G11+H11)*0.5%</f>
        <v>509.77690000000001</v>
      </c>
      <c r="J11" s="48">
        <f t="shared" ref="J11:J28" si="1">D11-E11-F11+G11+H11+I11</f>
        <v>102465.1569</v>
      </c>
      <c r="K11" s="49">
        <f t="shared" ref="K11:K28" si="2">J11-G11</f>
        <v>91474.026899999997</v>
      </c>
      <c r="L11" s="64" t="s">
        <v>161</v>
      </c>
      <c r="M11" s="64"/>
      <c r="N11" s="135">
        <v>400</v>
      </c>
    </row>
    <row r="12" spans="1:14" ht="17.25" thickBot="1">
      <c r="A12" s="13" t="s">
        <v>198</v>
      </c>
      <c r="B12" s="166" t="s">
        <v>126</v>
      </c>
      <c r="C12" s="27" t="s">
        <v>129</v>
      </c>
      <c r="D12" s="92">
        <v>89529</v>
      </c>
      <c r="E12" s="5">
        <v>0</v>
      </c>
      <c r="F12" s="5">
        <v>1400</v>
      </c>
      <c r="G12" s="5">
        <f t="shared" ref="G12:G28" si="3">(D12-E12-F12)*12.36%</f>
        <v>10892.7444</v>
      </c>
      <c r="H12" s="47">
        <v>2039.25</v>
      </c>
      <c r="I12" s="5">
        <f t="shared" si="0"/>
        <v>505.30497199999996</v>
      </c>
      <c r="J12" s="6">
        <f t="shared" si="1"/>
        <v>101566.29937199999</v>
      </c>
      <c r="K12" s="15">
        <f t="shared" si="2"/>
        <v>90673.554971999998</v>
      </c>
      <c r="L12" s="64" t="s">
        <v>162</v>
      </c>
      <c r="M12" s="64"/>
      <c r="N12" s="135">
        <v>500</v>
      </c>
    </row>
    <row r="13" spans="1:14" ht="17.25" thickBot="1">
      <c r="A13" s="13" t="s">
        <v>198</v>
      </c>
      <c r="B13" s="166" t="s">
        <v>22</v>
      </c>
      <c r="C13" s="27">
        <v>6</v>
      </c>
      <c r="D13" s="92">
        <v>90480</v>
      </c>
      <c r="E13" s="5">
        <v>0</v>
      </c>
      <c r="F13" s="5">
        <v>1400</v>
      </c>
      <c r="G13" s="5">
        <f t="shared" si="3"/>
        <v>11010.287999999999</v>
      </c>
      <c r="H13" s="47">
        <v>2039.25</v>
      </c>
      <c r="I13" s="5">
        <f t="shared" si="0"/>
        <v>510.64769000000001</v>
      </c>
      <c r="J13" s="6">
        <f t="shared" si="1"/>
        <v>102640.18569</v>
      </c>
      <c r="K13" s="15">
        <f t="shared" si="2"/>
        <v>91629.897689999998</v>
      </c>
      <c r="L13" s="64" t="s">
        <v>163</v>
      </c>
      <c r="M13" s="64"/>
      <c r="N13" s="135">
        <v>600</v>
      </c>
    </row>
    <row r="14" spans="1:14" ht="17.25" thickBot="1">
      <c r="A14" s="13" t="s">
        <v>198</v>
      </c>
      <c r="B14" s="166" t="s">
        <v>23</v>
      </c>
      <c r="C14" s="27">
        <v>3</v>
      </c>
      <c r="D14" s="92">
        <v>90975</v>
      </c>
      <c r="E14" s="5">
        <v>0</v>
      </c>
      <c r="F14" s="5">
        <v>1400</v>
      </c>
      <c r="G14" s="5">
        <f t="shared" si="3"/>
        <v>11071.47</v>
      </c>
      <c r="H14" s="47">
        <v>2039.25</v>
      </c>
      <c r="I14" s="5">
        <f t="shared" si="0"/>
        <v>513.42859999999996</v>
      </c>
      <c r="J14" s="6">
        <f t="shared" si="1"/>
        <v>103199.1486</v>
      </c>
      <c r="K14" s="15">
        <f t="shared" si="2"/>
        <v>92127.678599999999</v>
      </c>
      <c r="L14" s="64" t="s">
        <v>164</v>
      </c>
      <c r="M14" s="64"/>
      <c r="N14" s="135">
        <v>700</v>
      </c>
    </row>
    <row r="15" spans="1:14" ht="17.25" thickBot="1">
      <c r="A15" s="13" t="s">
        <v>7</v>
      </c>
      <c r="B15" s="166" t="s">
        <v>19</v>
      </c>
      <c r="C15" s="27">
        <v>3</v>
      </c>
      <c r="D15" s="92">
        <v>92266</v>
      </c>
      <c r="E15" s="92">
        <v>0</v>
      </c>
      <c r="F15" s="5">
        <v>1400</v>
      </c>
      <c r="G15" s="5">
        <f t="shared" si="3"/>
        <v>11231.0376</v>
      </c>
      <c r="H15" s="47">
        <v>2039.25</v>
      </c>
      <c r="I15" s="5">
        <f t="shared" si="0"/>
        <v>520.68143799999996</v>
      </c>
      <c r="J15" s="6">
        <f t="shared" si="1"/>
        <v>104656.969038</v>
      </c>
      <c r="K15" s="15">
        <f t="shared" si="2"/>
        <v>93425.931438</v>
      </c>
      <c r="L15" s="64" t="s">
        <v>165</v>
      </c>
      <c r="M15" s="64"/>
      <c r="N15" s="135">
        <v>800</v>
      </c>
    </row>
    <row r="16" spans="1:14" ht="17.25" thickBot="1">
      <c r="A16" s="13" t="s">
        <v>20</v>
      </c>
      <c r="B16" s="166" t="s">
        <v>21</v>
      </c>
      <c r="C16" s="27">
        <v>11</v>
      </c>
      <c r="D16" s="92">
        <v>93159</v>
      </c>
      <c r="E16" s="5">
        <v>0</v>
      </c>
      <c r="F16" s="5">
        <v>1400</v>
      </c>
      <c r="G16" s="5">
        <f t="shared" si="3"/>
        <v>11341.412399999999</v>
      </c>
      <c r="H16" s="47">
        <v>2039.25</v>
      </c>
      <c r="I16" s="5">
        <f t="shared" si="0"/>
        <v>525.69831199999999</v>
      </c>
      <c r="J16" s="6">
        <f t="shared" si="1"/>
        <v>105665.36071199999</v>
      </c>
      <c r="K16" s="15">
        <f t="shared" si="2"/>
        <v>94323.948311999993</v>
      </c>
      <c r="L16" s="79" t="s">
        <v>166</v>
      </c>
      <c r="M16" s="79"/>
      <c r="N16" s="136">
        <v>900</v>
      </c>
    </row>
    <row r="17" spans="1:14" ht="13.5" thickBot="1">
      <c r="A17" s="13" t="s">
        <v>199</v>
      </c>
      <c r="B17" s="166" t="s">
        <v>89</v>
      </c>
      <c r="C17" s="27">
        <v>12</v>
      </c>
      <c r="D17" s="92">
        <v>95796</v>
      </c>
      <c r="E17" s="5">
        <v>0</v>
      </c>
      <c r="F17" s="5">
        <v>1400</v>
      </c>
      <c r="G17" s="5">
        <f t="shared" si="3"/>
        <v>11667.345599999999</v>
      </c>
      <c r="H17" s="47">
        <v>2039.25</v>
      </c>
      <c r="I17" s="5">
        <f t="shared" si="0"/>
        <v>540.51297799999998</v>
      </c>
      <c r="J17" s="6">
        <f t="shared" si="1"/>
        <v>108643.108578</v>
      </c>
      <c r="K17" s="15">
        <f t="shared" si="2"/>
        <v>96975.762977999999</v>
      </c>
    </row>
    <row r="18" spans="1:14" ht="17.25" thickBot="1">
      <c r="A18" s="13" t="s">
        <v>123</v>
      </c>
      <c r="B18" s="166" t="s">
        <v>122</v>
      </c>
      <c r="C18" s="27">
        <v>1.9</v>
      </c>
      <c r="D18" s="92">
        <v>96493</v>
      </c>
      <c r="E18" s="5">
        <v>0</v>
      </c>
      <c r="F18" s="5">
        <v>1400</v>
      </c>
      <c r="G18" s="5">
        <f t="shared" si="3"/>
        <v>11753.494799999999</v>
      </c>
      <c r="H18" s="47">
        <v>2039.25</v>
      </c>
      <c r="I18" s="5">
        <f t="shared" si="0"/>
        <v>544.42872399999999</v>
      </c>
      <c r="J18" s="6">
        <f t="shared" si="1"/>
        <v>109430.173524</v>
      </c>
      <c r="K18" s="15">
        <f t="shared" si="2"/>
        <v>97676.678723999998</v>
      </c>
      <c r="L18" s="68"/>
      <c r="M18" s="68"/>
      <c r="N18" s="69"/>
    </row>
    <row r="19" spans="1:14" ht="17.25" thickBot="1">
      <c r="A19" s="13" t="s">
        <v>199</v>
      </c>
      <c r="B19" s="166" t="s">
        <v>124</v>
      </c>
      <c r="C19" s="27"/>
      <c r="D19" s="92">
        <v>92612</v>
      </c>
      <c r="E19" s="5">
        <v>0</v>
      </c>
      <c r="F19" s="5">
        <v>1400</v>
      </c>
      <c r="G19" s="5">
        <f t="shared" si="3"/>
        <v>11273.803199999998</v>
      </c>
      <c r="H19" s="47">
        <v>2039.25</v>
      </c>
      <c r="I19" s="5">
        <f>(D19-E19-F19+G19+H19)*0.5%</f>
        <v>522.62526600000001</v>
      </c>
      <c r="J19" s="6">
        <f>D19-E19-F19+G19+H19+I19</f>
        <v>105047.678466</v>
      </c>
      <c r="K19" s="15">
        <f>J19-G19</f>
        <v>93773.875266000003</v>
      </c>
      <c r="L19" s="68"/>
      <c r="M19" s="68"/>
      <c r="N19" s="69"/>
    </row>
    <row r="20" spans="1:14" ht="17.25" thickBot="1">
      <c r="A20" s="13" t="s">
        <v>133</v>
      </c>
      <c r="B20" s="166" t="s">
        <v>132</v>
      </c>
      <c r="C20" s="27">
        <v>12</v>
      </c>
      <c r="D20" s="92">
        <v>93028</v>
      </c>
      <c r="E20" s="5">
        <v>0</v>
      </c>
      <c r="F20" s="5">
        <v>1400</v>
      </c>
      <c r="G20" s="5">
        <f t="shared" si="3"/>
        <v>11325.220799999999</v>
      </c>
      <c r="H20" s="47">
        <v>2039.25</v>
      </c>
      <c r="I20" s="5">
        <f>(D20-E20-F20+G20+H20)*0.5%</f>
        <v>524.962354</v>
      </c>
      <c r="J20" s="6">
        <f>D20-E20-F20+G20+H20+I20</f>
        <v>105517.433154</v>
      </c>
      <c r="K20" s="15">
        <f>J20-G20</f>
        <v>94192.212354000003</v>
      </c>
      <c r="L20" s="68"/>
      <c r="M20" s="68"/>
      <c r="N20" s="69"/>
    </row>
    <row r="21" spans="1:14" ht="17.25" thickBot="1">
      <c r="A21" s="13" t="s">
        <v>133</v>
      </c>
      <c r="B21" s="166" t="s">
        <v>134</v>
      </c>
      <c r="C21" s="27">
        <v>12</v>
      </c>
      <c r="D21" s="92">
        <v>93406</v>
      </c>
      <c r="E21" s="5">
        <v>0</v>
      </c>
      <c r="F21" s="5">
        <v>1400</v>
      </c>
      <c r="G21" s="5">
        <f t="shared" si="3"/>
        <v>11371.941599999998</v>
      </c>
      <c r="H21" s="47">
        <v>2039.25</v>
      </c>
      <c r="I21" s="5">
        <f>(D21-E21-F21+G21+H21)*0.5%</f>
        <v>527.08595800000001</v>
      </c>
      <c r="J21" s="6">
        <f>D21-E21-F21+G21+H21+I21</f>
        <v>105944.27755799999</v>
      </c>
      <c r="K21" s="15">
        <f>J21-G21</f>
        <v>94572.335957999981</v>
      </c>
      <c r="L21" s="68"/>
      <c r="M21" s="68"/>
      <c r="N21" s="69"/>
    </row>
    <row r="22" spans="1:14" ht="17.25" thickBot="1">
      <c r="A22" s="13" t="s">
        <v>133</v>
      </c>
      <c r="B22" s="166" t="s">
        <v>196</v>
      </c>
      <c r="C22" s="27">
        <v>10</v>
      </c>
      <c r="D22" s="92">
        <v>94702</v>
      </c>
      <c r="E22" s="5">
        <v>0</v>
      </c>
      <c r="F22" s="5">
        <v>1400</v>
      </c>
      <c r="G22" s="5">
        <f t="shared" si="3"/>
        <v>11532.127199999999</v>
      </c>
      <c r="H22" s="47">
        <v>2039.25</v>
      </c>
      <c r="I22" s="5">
        <f>(D22-E22-F22+G22+H22)*0.5%</f>
        <v>534.36688600000002</v>
      </c>
      <c r="J22" s="6">
        <f>D22-E22-F22+G22+H22+I22</f>
        <v>107407.74408600001</v>
      </c>
      <c r="K22" s="15">
        <f>J22-G22</f>
        <v>95875.616886000003</v>
      </c>
      <c r="L22" s="68"/>
      <c r="M22" s="68"/>
      <c r="N22" s="69"/>
    </row>
    <row r="23" spans="1:14" ht="17.25" thickBot="1">
      <c r="A23" s="13" t="s">
        <v>133</v>
      </c>
      <c r="B23" s="166" t="s">
        <v>104</v>
      </c>
      <c r="C23" s="27">
        <v>3</v>
      </c>
      <c r="D23" s="92">
        <v>92911</v>
      </c>
      <c r="E23" s="5">
        <v>0</v>
      </c>
      <c r="F23" s="5">
        <v>1400</v>
      </c>
      <c r="G23" s="5">
        <f t="shared" si="3"/>
        <v>11310.759599999999</v>
      </c>
      <c r="H23" s="47">
        <v>2039.25</v>
      </c>
      <c r="I23" s="5">
        <f t="shared" si="0"/>
        <v>524.30504800000006</v>
      </c>
      <c r="J23" s="6">
        <f t="shared" si="1"/>
        <v>105385.314648</v>
      </c>
      <c r="K23" s="15">
        <f t="shared" si="2"/>
        <v>94074.555047999995</v>
      </c>
      <c r="L23" s="68"/>
      <c r="M23" s="68"/>
      <c r="N23" s="69"/>
    </row>
    <row r="24" spans="1:14" ht="17.25" thickBot="1">
      <c r="A24" s="13" t="s">
        <v>133</v>
      </c>
      <c r="B24" s="166" t="s">
        <v>113</v>
      </c>
      <c r="C24" s="27">
        <v>8</v>
      </c>
      <c r="D24" s="92">
        <v>97438</v>
      </c>
      <c r="E24" s="5">
        <v>0</v>
      </c>
      <c r="F24" s="5">
        <v>1400</v>
      </c>
      <c r="G24" s="5">
        <f t="shared" si="3"/>
        <v>11870.296799999998</v>
      </c>
      <c r="H24" s="47">
        <v>2039.25</v>
      </c>
      <c r="I24" s="5">
        <f t="shared" si="0"/>
        <v>549.73773400000005</v>
      </c>
      <c r="J24" s="6">
        <f t="shared" si="1"/>
        <v>110497.28453399999</v>
      </c>
      <c r="K24" s="15">
        <f t="shared" si="2"/>
        <v>98626.987733999995</v>
      </c>
      <c r="L24" s="68"/>
      <c r="M24" s="68"/>
      <c r="N24" s="69"/>
    </row>
    <row r="25" spans="1:14" ht="17.25" thickBot="1">
      <c r="A25" s="13" t="s">
        <v>133</v>
      </c>
      <c r="B25" s="166" t="s">
        <v>131</v>
      </c>
      <c r="C25" s="27"/>
      <c r="D25" s="92">
        <v>93160</v>
      </c>
      <c r="E25" s="5">
        <v>0</v>
      </c>
      <c r="F25" s="5">
        <v>1400</v>
      </c>
      <c r="G25" s="5">
        <f t="shared" si="3"/>
        <v>11341.535999999998</v>
      </c>
      <c r="H25" s="47">
        <v>2039.25</v>
      </c>
      <c r="I25" s="5">
        <f>(D25-E25-F25+G25+H25)*0.5%</f>
        <v>525.70393000000001</v>
      </c>
      <c r="J25" s="6">
        <f>D25-E25-F25+G25+H25+I25</f>
        <v>105666.48993</v>
      </c>
      <c r="K25" s="15">
        <f>J25-G25</f>
        <v>94324.953930000003</v>
      </c>
      <c r="L25" s="68"/>
      <c r="M25" s="68"/>
      <c r="N25" s="69"/>
    </row>
    <row r="26" spans="1:14" ht="17.25" thickBot="1">
      <c r="A26" s="74" t="s">
        <v>125</v>
      </c>
      <c r="B26" s="166" t="s">
        <v>127</v>
      </c>
      <c r="C26" s="27" t="s">
        <v>128</v>
      </c>
      <c r="D26" s="92">
        <v>93017</v>
      </c>
      <c r="E26" s="5">
        <v>0</v>
      </c>
      <c r="F26" s="5">
        <v>1400</v>
      </c>
      <c r="G26" s="5">
        <f t="shared" si="3"/>
        <v>11323.861199999999</v>
      </c>
      <c r="H26" s="47">
        <v>2039.25</v>
      </c>
      <c r="I26" s="5">
        <f t="shared" si="0"/>
        <v>524.90055600000005</v>
      </c>
      <c r="J26" s="6">
        <f t="shared" si="1"/>
        <v>105505.01175599999</v>
      </c>
      <c r="K26" s="15">
        <f t="shared" si="2"/>
        <v>94181.150555999993</v>
      </c>
      <c r="L26" s="68"/>
      <c r="M26" s="68"/>
      <c r="N26" s="69"/>
    </row>
    <row r="27" spans="1:14" ht="13.5" thickBot="1">
      <c r="A27" s="13" t="s">
        <v>2</v>
      </c>
      <c r="B27" s="166" t="s">
        <v>94</v>
      </c>
      <c r="C27" s="27" t="s">
        <v>30</v>
      </c>
      <c r="D27" s="92">
        <v>84256</v>
      </c>
      <c r="E27" s="5">
        <v>0</v>
      </c>
      <c r="F27" s="5">
        <v>0</v>
      </c>
      <c r="G27" s="5">
        <f t="shared" si="3"/>
        <v>10414.041599999999</v>
      </c>
      <c r="H27" s="47">
        <v>2039.25</v>
      </c>
      <c r="I27" s="5">
        <f t="shared" si="0"/>
        <v>483.54645799999997</v>
      </c>
      <c r="J27" s="6">
        <f t="shared" si="1"/>
        <v>97192.838057999994</v>
      </c>
      <c r="K27" s="15">
        <f t="shared" si="2"/>
        <v>86778.796457999997</v>
      </c>
    </row>
    <row r="28" spans="1:14" ht="13.5" thickBot="1">
      <c r="A28" s="20" t="s">
        <v>2</v>
      </c>
      <c r="B28" s="167" t="s">
        <v>95</v>
      </c>
      <c r="C28" s="28" t="s">
        <v>30</v>
      </c>
      <c r="D28" s="95">
        <v>84256</v>
      </c>
      <c r="E28" s="22">
        <v>0</v>
      </c>
      <c r="F28" s="22">
        <v>0</v>
      </c>
      <c r="G28" s="22">
        <f t="shared" si="3"/>
        <v>10414.041599999999</v>
      </c>
      <c r="H28" s="47">
        <v>2039.25</v>
      </c>
      <c r="I28" s="22">
        <f t="shared" si="0"/>
        <v>483.54645799999997</v>
      </c>
      <c r="J28" s="32">
        <f t="shared" si="1"/>
        <v>97192.838057999994</v>
      </c>
      <c r="K28" s="23">
        <f t="shared" si="2"/>
        <v>86778.796457999997</v>
      </c>
    </row>
    <row r="29" spans="1:14" ht="13.5" thickBot="1">
      <c r="B29" s="3"/>
      <c r="D29" s="7"/>
      <c r="E29" s="7"/>
      <c r="F29" s="7"/>
      <c r="G29" s="7"/>
      <c r="H29" s="7"/>
      <c r="I29" s="7"/>
      <c r="J29" s="8"/>
    </row>
    <row r="30" spans="1:14" ht="16.5" thickBot="1">
      <c r="A30" s="254" t="s">
        <v>86</v>
      </c>
      <c r="B30" s="255"/>
      <c r="C30" s="255"/>
      <c r="D30" s="255"/>
      <c r="E30" s="255"/>
      <c r="F30" s="255"/>
      <c r="G30" s="255"/>
      <c r="H30" s="255"/>
      <c r="I30" s="255"/>
      <c r="J30" s="255"/>
      <c r="K30" s="116"/>
    </row>
    <row r="31" spans="1:14" ht="13.5" customHeight="1" thickBot="1">
      <c r="A31" s="231" t="s">
        <v>15</v>
      </c>
      <c r="B31" s="230"/>
      <c r="C31" s="43" t="s">
        <v>8</v>
      </c>
      <c r="D31" s="42" t="s">
        <v>0</v>
      </c>
      <c r="E31" s="42" t="s">
        <v>75</v>
      </c>
      <c r="F31" s="42" t="s">
        <v>16</v>
      </c>
      <c r="G31" s="42" t="s">
        <v>141</v>
      </c>
      <c r="H31" s="42" t="s">
        <v>18</v>
      </c>
      <c r="I31" s="42" t="s">
        <v>17</v>
      </c>
      <c r="J31" s="43" t="s">
        <v>1</v>
      </c>
      <c r="K31" s="178" t="s">
        <v>74</v>
      </c>
      <c r="L31" s="236" t="s">
        <v>167</v>
      </c>
      <c r="M31" s="237"/>
      <c r="N31" s="238"/>
    </row>
    <row r="32" spans="1:14" ht="13.5" customHeight="1" thickBot="1">
      <c r="A32" s="175" t="s">
        <v>7</v>
      </c>
      <c r="B32" s="165" t="s">
        <v>25</v>
      </c>
      <c r="C32" s="46">
        <v>0.9</v>
      </c>
      <c r="D32" s="104">
        <v>94759</v>
      </c>
      <c r="E32" s="47">
        <v>0</v>
      </c>
      <c r="F32" s="47">
        <v>1400</v>
      </c>
      <c r="G32" s="47">
        <f>(D32-E32-F32)*12.36%</f>
        <v>11539.172399999999</v>
      </c>
      <c r="H32" s="47">
        <v>2039.25</v>
      </c>
      <c r="I32" s="47">
        <f t="shared" ref="I32:I38" si="4">(D32-E32-F32+G32+H32)*0.5%</f>
        <v>534.68711199999996</v>
      </c>
      <c r="J32" s="48">
        <f t="shared" ref="J32:J38" si="5">D32-E32-F32+G32+H32+I32</f>
        <v>107472.109512</v>
      </c>
      <c r="K32" s="49">
        <f t="shared" ref="K32:K38" si="6">J32-G32</f>
        <v>95932.937112</v>
      </c>
      <c r="L32" s="240"/>
      <c r="M32" s="240"/>
      <c r="N32" s="241"/>
    </row>
    <row r="33" spans="1:14" ht="17.25" thickBot="1">
      <c r="A33" s="164" t="s">
        <v>136</v>
      </c>
      <c r="B33" s="166" t="s">
        <v>135</v>
      </c>
      <c r="C33" s="27">
        <v>1</v>
      </c>
      <c r="D33" s="92">
        <v>96400</v>
      </c>
      <c r="E33" s="5">
        <v>0</v>
      </c>
      <c r="F33" s="5">
        <v>1400</v>
      </c>
      <c r="G33" s="5">
        <f t="shared" ref="G33:G55" si="7">(D33-E33-F33)*12.36%</f>
        <v>11741.999999999998</v>
      </c>
      <c r="H33" s="47">
        <v>2039.25</v>
      </c>
      <c r="I33" s="5">
        <f t="shared" si="4"/>
        <v>543.90625</v>
      </c>
      <c r="J33" s="6">
        <f t="shared" si="5"/>
        <v>109325.15625</v>
      </c>
      <c r="K33" s="15">
        <f t="shared" si="6"/>
        <v>97583.15625</v>
      </c>
      <c r="L33" s="62" t="s">
        <v>168</v>
      </c>
      <c r="M33" s="62"/>
      <c r="N33" s="134">
        <v>300</v>
      </c>
    </row>
    <row r="34" spans="1:14" ht="17.25" thickBot="1">
      <c r="A34" s="164" t="s">
        <v>139</v>
      </c>
      <c r="B34" s="166" t="s">
        <v>137</v>
      </c>
      <c r="C34" s="27">
        <v>1.2</v>
      </c>
      <c r="D34" s="92">
        <v>95255</v>
      </c>
      <c r="E34" s="92">
        <v>0</v>
      </c>
      <c r="F34" s="5">
        <v>1400</v>
      </c>
      <c r="G34" s="5">
        <f t="shared" si="7"/>
        <v>11600.477999999999</v>
      </c>
      <c r="H34" s="47">
        <v>2039.25</v>
      </c>
      <c r="I34" s="92">
        <f t="shared" si="4"/>
        <v>537.47364000000005</v>
      </c>
      <c r="J34" s="106">
        <f t="shared" si="5"/>
        <v>108032.20164</v>
      </c>
      <c r="K34" s="107">
        <f t="shared" si="6"/>
        <v>96431.723639999997</v>
      </c>
      <c r="L34" s="64" t="s">
        <v>169</v>
      </c>
      <c r="M34" s="64"/>
      <c r="N34" s="135">
        <v>400</v>
      </c>
    </row>
    <row r="35" spans="1:14" ht="17.25" thickBot="1">
      <c r="A35" s="168" t="s">
        <v>6</v>
      </c>
      <c r="B35" s="151" t="s">
        <v>12</v>
      </c>
      <c r="C35" s="27">
        <v>8</v>
      </c>
      <c r="D35" s="92">
        <v>95554</v>
      </c>
      <c r="E35" s="5">
        <v>0</v>
      </c>
      <c r="F35" s="5">
        <v>1400</v>
      </c>
      <c r="G35" s="5">
        <f t="shared" si="7"/>
        <v>11637.434399999998</v>
      </c>
      <c r="H35" s="47">
        <v>2039.25</v>
      </c>
      <c r="I35" s="5">
        <f t="shared" si="4"/>
        <v>539.15342199999998</v>
      </c>
      <c r="J35" s="6">
        <f t="shared" si="5"/>
        <v>108369.837822</v>
      </c>
      <c r="K35" s="15">
        <f t="shared" si="6"/>
        <v>96732.403422000003</v>
      </c>
      <c r="L35" s="64" t="s">
        <v>170</v>
      </c>
      <c r="M35" s="64"/>
      <c r="N35" s="135">
        <v>500</v>
      </c>
    </row>
    <row r="36" spans="1:14" ht="17.25" thickBot="1">
      <c r="A36" s="168" t="s">
        <v>6</v>
      </c>
      <c r="B36" s="151" t="s">
        <v>140</v>
      </c>
      <c r="C36" s="27">
        <v>8</v>
      </c>
      <c r="D36" s="92">
        <v>97046</v>
      </c>
      <c r="E36" s="5">
        <v>0</v>
      </c>
      <c r="F36" s="5">
        <v>1400</v>
      </c>
      <c r="G36" s="5">
        <f t="shared" si="7"/>
        <v>11821.845599999999</v>
      </c>
      <c r="H36" s="47">
        <v>2039.25</v>
      </c>
      <c r="I36" s="5">
        <f t="shared" si="4"/>
        <v>547.53547800000001</v>
      </c>
      <c r="J36" s="6">
        <f t="shared" si="5"/>
        <v>110054.63107800001</v>
      </c>
      <c r="K36" s="15">
        <f t="shared" si="6"/>
        <v>98232.785478000005</v>
      </c>
      <c r="L36" s="64" t="s">
        <v>171</v>
      </c>
      <c r="M36" s="64"/>
      <c r="N36" s="135">
        <v>600</v>
      </c>
    </row>
    <row r="37" spans="1:14" ht="17.25" thickBot="1">
      <c r="A37" s="168" t="s">
        <v>26</v>
      </c>
      <c r="B37" s="151" t="s">
        <v>27</v>
      </c>
      <c r="C37" s="27">
        <v>8</v>
      </c>
      <c r="D37" s="92">
        <v>92857</v>
      </c>
      <c r="E37" s="5">
        <v>0</v>
      </c>
      <c r="F37" s="5">
        <v>1400</v>
      </c>
      <c r="G37" s="5">
        <f t="shared" si="7"/>
        <v>11304.0852</v>
      </c>
      <c r="H37" s="47">
        <v>2039.25</v>
      </c>
      <c r="I37" s="5">
        <f t="shared" si="4"/>
        <v>524.00167599999997</v>
      </c>
      <c r="J37" s="6">
        <f t="shared" si="5"/>
        <v>105324.336876</v>
      </c>
      <c r="K37" s="15">
        <f t="shared" si="6"/>
        <v>94020.251676</v>
      </c>
      <c r="L37" s="64" t="s">
        <v>172</v>
      </c>
      <c r="M37" s="64"/>
      <c r="N37" s="135">
        <v>700</v>
      </c>
    </row>
    <row r="38" spans="1:14" ht="17.25" thickBot="1">
      <c r="A38" s="168" t="s">
        <v>26</v>
      </c>
      <c r="B38" s="180" t="s">
        <v>112</v>
      </c>
      <c r="C38" s="27">
        <v>18</v>
      </c>
      <c r="D38" s="92">
        <v>95056</v>
      </c>
      <c r="E38" s="5">
        <v>0</v>
      </c>
      <c r="F38" s="5">
        <v>1400</v>
      </c>
      <c r="G38" s="5">
        <f t="shared" si="7"/>
        <v>11575.881599999999</v>
      </c>
      <c r="H38" s="47">
        <v>2039.25</v>
      </c>
      <c r="I38" s="5">
        <f t="shared" si="4"/>
        <v>536.35565799999995</v>
      </c>
      <c r="J38" s="6">
        <f t="shared" si="5"/>
        <v>107807.48725799999</v>
      </c>
      <c r="K38" s="15">
        <f t="shared" si="6"/>
        <v>96231.605658</v>
      </c>
      <c r="L38" s="64" t="s">
        <v>173</v>
      </c>
      <c r="M38" s="64"/>
      <c r="N38" s="135">
        <v>750</v>
      </c>
    </row>
    <row r="39" spans="1:14" ht="17.25" thickBot="1">
      <c r="A39" s="168" t="s">
        <v>10</v>
      </c>
      <c r="B39" s="151" t="s">
        <v>9</v>
      </c>
      <c r="C39" s="27">
        <v>1.2</v>
      </c>
      <c r="D39" s="92">
        <v>95534</v>
      </c>
      <c r="E39" s="5">
        <v>0</v>
      </c>
      <c r="F39" s="5">
        <v>1400</v>
      </c>
      <c r="G39" s="5">
        <f t="shared" si="7"/>
        <v>11634.962399999999</v>
      </c>
      <c r="H39" s="47">
        <v>2039.25</v>
      </c>
      <c r="I39" s="5">
        <f t="shared" ref="I39:I46" si="8">(D39-E39-F39+G39+H39)*0.5%</f>
        <v>539.04106200000001</v>
      </c>
      <c r="J39" s="6">
        <f t="shared" ref="J39:J46" si="9">D39-E39-F39+G39+H39+I39</f>
        <v>108347.25346200001</v>
      </c>
      <c r="K39" s="15">
        <f t="shared" ref="K39:K46" si="10">J39-G39</f>
        <v>96712.291062000004</v>
      </c>
      <c r="L39" s="79" t="s">
        <v>174</v>
      </c>
      <c r="M39" s="79"/>
      <c r="N39" s="136">
        <v>800</v>
      </c>
    </row>
    <row r="40" spans="1:14" ht="13.5" thickBot="1">
      <c r="A40" s="168" t="s">
        <v>78</v>
      </c>
      <c r="B40" s="151" t="s">
        <v>76</v>
      </c>
      <c r="C40" s="27">
        <v>0.35</v>
      </c>
      <c r="D40" s="92">
        <v>99076</v>
      </c>
      <c r="E40" s="5">
        <v>0</v>
      </c>
      <c r="F40" s="5">
        <v>1400</v>
      </c>
      <c r="G40" s="5">
        <f t="shared" si="7"/>
        <v>12072.753599999998</v>
      </c>
      <c r="H40" s="47">
        <v>2039.25</v>
      </c>
      <c r="I40" s="5">
        <f t="shared" si="8"/>
        <v>558.94001800000001</v>
      </c>
      <c r="J40" s="6">
        <f t="shared" si="9"/>
        <v>112346.94361799999</v>
      </c>
      <c r="K40" s="15">
        <f t="shared" si="10"/>
        <v>100274.19001799999</v>
      </c>
    </row>
    <row r="41" spans="1:14" ht="13.5" thickBot="1">
      <c r="A41" s="168" t="s">
        <v>79</v>
      </c>
      <c r="B41" s="166" t="s">
        <v>77</v>
      </c>
      <c r="C41" s="27">
        <v>0.12</v>
      </c>
      <c r="D41" s="92">
        <v>102559</v>
      </c>
      <c r="E41" s="5">
        <v>2000</v>
      </c>
      <c r="F41" s="5">
        <v>1400</v>
      </c>
      <c r="G41" s="5">
        <f t="shared" si="7"/>
        <v>12256.052399999999</v>
      </c>
      <c r="H41" s="47">
        <v>2039.25</v>
      </c>
      <c r="I41" s="5">
        <f t="shared" si="8"/>
        <v>567.27151200000003</v>
      </c>
      <c r="J41" s="6">
        <f t="shared" si="9"/>
        <v>114021.57391200001</v>
      </c>
      <c r="K41" s="15">
        <f t="shared" si="10"/>
        <v>101765.52151200001</v>
      </c>
    </row>
    <row r="42" spans="1:14" ht="13.5" thickBot="1">
      <c r="A42" s="168" t="s">
        <v>11</v>
      </c>
      <c r="B42" s="151" t="s">
        <v>150</v>
      </c>
      <c r="C42" s="27">
        <v>0.28000000000000003</v>
      </c>
      <c r="D42" s="92">
        <v>97187</v>
      </c>
      <c r="E42" s="5">
        <v>0</v>
      </c>
      <c r="F42" s="5">
        <v>1400</v>
      </c>
      <c r="G42" s="5">
        <f t="shared" si="7"/>
        <v>11839.2732</v>
      </c>
      <c r="H42" s="47">
        <v>2039.25</v>
      </c>
      <c r="I42" s="5">
        <f t="shared" si="8"/>
        <v>548.32761600000003</v>
      </c>
      <c r="J42" s="6">
        <f t="shared" si="9"/>
        <v>110213.85081599999</v>
      </c>
      <c r="K42" s="15">
        <f t="shared" si="10"/>
        <v>98374.577615999995</v>
      </c>
    </row>
    <row r="43" spans="1:14" ht="13.5" thickBot="1">
      <c r="A43" s="168" t="s">
        <v>11</v>
      </c>
      <c r="B43" s="151" t="s">
        <v>149</v>
      </c>
      <c r="C43" s="27">
        <v>0.22</v>
      </c>
      <c r="D43" s="92">
        <v>97187</v>
      </c>
      <c r="E43" s="5">
        <v>0</v>
      </c>
      <c r="F43" s="5">
        <v>1400</v>
      </c>
      <c r="G43" s="5">
        <f>(D43-E43-F43)*12.36%</f>
        <v>11839.2732</v>
      </c>
      <c r="H43" s="47">
        <v>2039.25</v>
      </c>
      <c r="I43" s="5">
        <f>(D43-E43-F43+G43+H43)*0.5%</f>
        <v>548.32761600000003</v>
      </c>
      <c r="J43" s="6">
        <f>D43-E43-F43+G43+H43+I43</f>
        <v>110213.85081599999</v>
      </c>
      <c r="K43" s="15">
        <f>J43-G43</f>
        <v>98374.577615999995</v>
      </c>
    </row>
    <row r="44" spans="1:14" ht="17.25" thickBot="1">
      <c r="A44" s="168" t="s">
        <v>120</v>
      </c>
      <c r="B44" s="151" t="s">
        <v>121</v>
      </c>
      <c r="C44" s="27">
        <v>0.3</v>
      </c>
      <c r="D44" s="92">
        <v>97844</v>
      </c>
      <c r="E44" s="5">
        <v>0</v>
      </c>
      <c r="F44" s="5">
        <v>1400</v>
      </c>
      <c r="G44" s="5">
        <f t="shared" si="7"/>
        <v>11920.478399999998</v>
      </c>
      <c r="H44" s="47">
        <v>2039.25</v>
      </c>
      <c r="I44" s="5">
        <f>(D44-E44-F44+G44+H44)*0.5%</f>
        <v>552.018642</v>
      </c>
      <c r="J44" s="6">
        <f>D44-E44-F44+G44+H44+I44</f>
        <v>110955.74704199999</v>
      </c>
      <c r="K44" s="15">
        <f>J44-G44</f>
        <v>99035.268641999995</v>
      </c>
      <c r="L44" s="68"/>
      <c r="M44" s="68"/>
      <c r="N44" s="69"/>
    </row>
    <row r="45" spans="1:14" ht="13.5" thickBot="1">
      <c r="A45" s="168" t="s">
        <v>36</v>
      </c>
      <c r="B45" s="151" t="s">
        <v>37</v>
      </c>
      <c r="C45" s="27">
        <v>0.43</v>
      </c>
      <c r="D45" s="92">
        <v>100132</v>
      </c>
      <c r="E45" s="5">
        <v>0</v>
      </c>
      <c r="F45" s="5">
        <v>1400</v>
      </c>
      <c r="G45" s="5">
        <f t="shared" si="7"/>
        <v>12203.275199999998</v>
      </c>
      <c r="H45" s="47">
        <v>2039.25</v>
      </c>
      <c r="I45" s="5">
        <f t="shared" si="8"/>
        <v>564.87262600000008</v>
      </c>
      <c r="J45" s="6">
        <f t="shared" si="9"/>
        <v>113539.397826</v>
      </c>
      <c r="K45" s="15">
        <f t="shared" si="10"/>
        <v>101336.122626</v>
      </c>
    </row>
    <row r="46" spans="1:14" ht="13.5" thickBot="1">
      <c r="A46" s="168" t="s">
        <v>36</v>
      </c>
      <c r="B46" s="151" t="s">
        <v>38</v>
      </c>
      <c r="C46" s="27">
        <v>0.33</v>
      </c>
      <c r="D46" s="92">
        <v>101877</v>
      </c>
      <c r="E46" s="5">
        <v>0</v>
      </c>
      <c r="F46" s="5">
        <v>1400</v>
      </c>
      <c r="G46" s="5">
        <f t="shared" si="7"/>
        <v>12418.957199999999</v>
      </c>
      <c r="H46" s="47">
        <v>2039.25</v>
      </c>
      <c r="I46" s="5">
        <f t="shared" si="8"/>
        <v>574.67603600000007</v>
      </c>
      <c r="J46" s="6">
        <f t="shared" si="9"/>
        <v>115509.88323600001</v>
      </c>
      <c r="K46" s="15">
        <f t="shared" si="10"/>
        <v>103090.926036</v>
      </c>
    </row>
    <row r="47" spans="1:14" ht="13.5" thickBot="1">
      <c r="A47" s="168" t="s">
        <v>36</v>
      </c>
      <c r="B47" s="151" t="s">
        <v>118</v>
      </c>
      <c r="C47" s="27">
        <v>0.22</v>
      </c>
      <c r="D47" s="92">
        <v>101835</v>
      </c>
      <c r="E47" s="5">
        <v>0</v>
      </c>
      <c r="F47" s="5">
        <v>1400</v>
      </c>
      <c r="G47" s="5">
        <f t="shared" si="7"/>
        <v>12413.766</v>
      </c>
      <c r="H47" s="47">
        <v>2039.25</v>
      </c>
      <c r="I47" s="5">
        <f t="shared" ref="I47:I55" si="11">(D47-E47-F47+G47+H47)*0.5%</f>
        <v>574.44008000000008</v>
      </c>
      <c r="J47" s="6">
        <f t="shared" ref="J47:J55" si="12">D47-E47-F47+G47+H47+I47</f>
        <v>115462.45608</v>
      </c>
      <c r="K47" s="15">
        <f t="shared" ref="K47:K55" si="13">J47-G47</f>
        <v>103048.69008</v>
      </c>
    </row>
    <row r="48" spans="1:14" ht="14.25" thickBot="1">
      <c r="A48" s="168" t="s">
        <v>36</v>
      </c>
      <c r="B48" s="166" t="s">
        <v>114</v>
      </c>
      <c r="C48" s="27"/>
      <c r="D48" s="92">
        <v>96268</v>
      </c>
      <c r="E48" s="5">
        <v>0</v>
      </c>
      <c r="F48" s="5">
        <v>1400</v>
      </c>
      <c r="G48" s="5">
        <f t="shared" si="7"/>
        <v>11725.684799999999</v>
      </c>
      <c r="H48" s="47">
        <v>2039.25</v>
      </c>
      <c r="I48" s="5">
        <f t="shared" si="11"/>
        <v>543.16467399999999</v>
      </c>
      <c r="J48" s="6">
        <f t="shared" si="12"/>
        <v>109176.099474</v>
      </c>
      <c r="K48" s="15">
        <f t="shared" si="13"/>
        <v>97450.414674</v>
      </c>
      <c r="L48" s="57" t="s">
        <v>83</v>
      </c>
    </row>
    <row r="49" spans="1:15" ht="14.25" thickBot="1">
      <c r="A49" s="168" t="s">
        <v>36</v>
      </c>
      <c r="B49" s="166" t="s">
        <v>145</v>
      </c>
      <c r="C49" s="27"/>
      <c r="D49" s="92">
        <v>100718</v>
      </c>
      <c r="E49" s="5">
        <v>0</v>
      </c>
      <c r="F49" s="5">
        <v>1400</v>
      </c>
      <c r="G49" s="5">
        <f>(D49-E49-F49)*12.36%</f>
        <v>12275.7048</v>
      </c>
      <c r="H49" s="47">
        <v>2039.25</v>
      </c>
      <c r="I49" s="5">
        <f>(D49-E49-F49+G49+H49)*0.5%</f>
        <v>568.16477400000008</v>
      </c>
      <c r="J49" s="6">
        <f>D49-E49-F49+G49+H49+I49</f>
        <v>114201.11957400001</v>
      </c>
      <c r="K49" s="15">
        <f>J49-G49</f>
        <v>101925.414774</v>
      </c>
      <c r="M49" s="57"/>
    </row>
    <row r="50" spans="1:15" ht="14.25" thickBot="1">
      <c r="A50" s="164" t="s">
        <v>36</v>
      </c>
      <c r="B50" s="166" t="s">
        <v>138</v>
      </c>
      <c r="C50" s="27"/>
      <c r="D50" s="92">
        <v>97452</v>
      </c>
      <c r="E50" s="92">
        <v>0</v>
      </c>
      <c r="F50" s="5">
        <v>1400</v>
      </c>
      <c r="G50" s="5">
        <f t="shared" si="7"/>
        <v>11872.027199999999</v>
      </c>
      <c r="H50" s="47">
        <v>2039.25</v>
      </c>
      <c r="I50" s="92">
        <f>(D50-E50-F50+G50+H50)*0.5%</f>
        <v>549.81638599999997</v>
      </c>
      <c r="J50" s="106">
        <f>D50-E50-F50+G50+H50+I50</f>
        <v>110513.093586</v>
      </c>
      <c r="K50" s="107">
        <f>J50-G50</f>
        <v>98641.066386000006</v>
      </c>
      <c r="M50" s="57"/>
    </row>
    <row r="51" spans="1:15" ht="13.5" thickBot="1">
      <c r="A51" s="168" t="s">
        <v>2</v>
      </c>
      <c r="B51" s="151" t="s">
        <v>3</v>
      </c>
      <c r="C51" s="27" t="s">
        <v>30</v>
      </c>
      <c r="D51" s="92">
        <v>88888</v>
      </c>
      <c r="E51" s="5">
        <v>0</v>
      </c>
      <c r="F51" s="5">
        <v>0</v>
      </c>
      <c r="G51" s="5">
        <f t="shared" si="7"/>
        <v>10986.556799999998</v>
      </c>
      <c r="H51" s="47">
        <v>2039.25</v>
      </c>
      <c r="I51" s="5">
        <f t="shared" si="11"/>
        <v>509.56903399999999</v>
      </c>
      <c r="J51" s="6">
        <f t="shared" si="12"/>
        <v>102423.37583399999</v>
      </c>
      <c r="K51" s="15">
        <f t="shared" si="13"/>
        <v>91436.819033999986</v>
      </c>
    </row>
    <row r="52" spans="1:15" ht="13.5" thickBot="1">
      <c r="A52" s="168" t="s">
        <v>2</v>
      </c>
      <c r="B52" s="151" t="s">
        <v>4</v>
      </c>
      <c r="C52" s="27" t="s">
        <v>30</v>
      </c>
      <c r="D52" s="92">
        <v>90579</v>
      </c>
      <c r="E52" s="5">
        <v>0</v>
      </c>
      <c r="F52" s="5">
        <v>0</v>
      </c>
      <c r="G52" s="5">
        <f t="shared" si="7"/>
        <v>11195.564399999999</v>
      </c>
      <c r="H52" s="47">
        <v>2039.25</v>
      </c>
      <c r="I52" s="5">
        <f t="shared" si="11"/>
        <v>519.06907200000001</v>
      </c>
      <c r="J52" s="6">
        <f t="shared" si="12"/>
        <v>104332.883472</v>
      </c>
      <c r="K52" s="15">
        <f t="shared" si="13"/>
        <v>93137.319071999998</v>
      </c>
    </row>
    <row r="53" spans="1:15" ht="13.5" thickBot="1">
      <c r="A53" s="164" t="s">
        <v>2</v>
      </c>
      <c r="B53" s="166" t="s">
        <v>14</v>
      </c>
      <c r="C53" s="27" t="s">
        <v>30</v>
      </c>
      <c r="D53" s="92">
        <v>90728</v>
      </c>
      <c r="E53" s="5">
        <v>0</v>
      </c>
      <c r="F53" s="5">
        <v>0</v>
      </c>
      <c r="G53" s="5">
        <f t="shared" si="7"/>
        <v>11213.980799999999</v>
      </c>
      <c r="H53" s="47">
        <v>2039.25</v>
      </c>
      <c r="I53" s="5">
        <f t="shared" si="11"/>
        <v>519.90615400000002</v>
      </c>
      <c r="J53" s="6">
        <f t="shared" si="12"/>
        <v>104501.136954</v>
      </c>
      <c r="K53" s="15">
        <f t="shared" si="13"/>
        <v>93287.156153999997</v>
      </c>
    </row>
    <row r="54" spans="1:15" ht="13.5" thickBot="1">
      <c r="A54" s="168" t="s">
        <v>2</v>
      </c>
      <c r="B54" s="151" t="s">
        <v>5</v>
      </c>
      <c r="C54" s="27" t="s">
        <v>30</v>
      </c>
      <c r="D54" s="92">
        <v>88380</v>
      </c>
      <c r="E54" s="5">
        <v>0</v>
      </c>
      <c r="F54" s="5">
        <v>0</v>
      </c>
      <c r="G54" s="5">
        <f t="shared" si="7"/>
        <v>10923.767999999998</v>
      </c>
      <c r="H54" s="47">
        <v>2039.25</v>
      </c>
      <c r="I54" s="5">
        <f t="shared" si="11"/>
        <v>506.71508999999998</v>
      </c>
      <c r="J54" s="6">
        <f t="shared" si="12"/>
        <v>101849.73308999999</v>
      </c>
      <c r="K54" s="15">
        <f t="shared" si="13"/>
        <v>90925.965089999998</v>
      </c>
    </row>
    <row r="55" spans="1:15" ht="13.5" thickBot="1">
      <c r="A55" s="169" t="s">
        <v>2</v>
      </c>
      <c r="B55" s="170" t="s">
        <v>31</v>
      </c>
      <c r="C55" s="28" t="s">
        <v>30</v>
      </c>
      <c r="D55" s="93">
        <v>92710</v>
      </c>
      <c r="E55" s="52">
        <v>0</v>
      </c>
      <c r="F55" s="52">
        <v>0</v>
      </c>
      <c r="G55" s="22">
        <f t="shared" si="7"/>
        <v>11458.955999999998</v>
      </c>
      <c r="H55" s="47">
        <v>2039.25</v>
      </c>
      <c r="I55" s="22">
        <f t="shared" si="11"/>
        <v>531.04103000000009</v>
      </c>
      <c r="J55" s="32">
        <f t="shared" si="12"/>
        <v>106739.24703</v>
      </c>
      <c r="K55" s="23">
        <f t="shared" si="13"/>
        <v>95280.291029999993</v>
      </c>
    </row>
    <row r="56" spans="1:15" ht="13.5" thickBot="1">
      <c r="B56" s="3"/>
      <c r="D56" s="7"/>
      <c r="E56" s="7"/>
      <c r="F56" s="7"/>
      <c r="G56" s="7"/>
      <c r="H56" s="7"/>
      <c r="I56" s="7"/>
      <c r="J56" s="8"/>
    </row>
    <row r="57" spans="1:15" ht="16.5" thickBot="1">
      <c r="A57" s="254" t="s">
        <v>84</v>
      </c>
      <c r="B57" s="256"/>
      <c r="C57" s="256"/>
      <c r="D57" s="256"/>
      <c r="E57" s="256"/>
      <c r="F57" s="256"/>
      <c r="G57" s="256"/>
      <c r="H57" s="256"/>
      <c r="I57" s="256"/>
      <c r="J57" s="256"/>
      <c r="K57" s="116"/>
    </row>
    <row r="58" spans="1:15" ht="13.5" thickBot="1">
      <c r="A58" s="231" t="s">
        <v>15</v>
      </c>
      <c r="B58" s="230"/>
      <c r="C58" s="42" t="s">
        <v>8</v>
      </c>
      <c r="D58" s="42" t="s">
        <v>0</v>
      </c>
      <c r="E58" s="42" t="s">
        <v>75</v>
      </c>
      <c r="F58" s="42" t="s">
        <v>16</v>
      </c>
      <c r="G58" s="42" t="s">
        <v>141</v>
      </c>
      <c r="H58" s="42" t="s">
        <v>18</v>
      </c>
      <c r="I58" s="42" t="s">
        <v>17</v>
      </c>
      <c r="J58" s="43" t="s">
        <v>1</v>
      </c>
      <c r="K58" s="178" t="s">
        <v>74</v>
      </c>
    </row>
    <row r="59" spans="1:15" ht="13.5" thickBot="1">
      <c r="A59" s="172" t="s">
        <v>33</v>
      </c>
      <c r="B59" s="109" t="s">
        <v>91</v>
      </c>
      <c r="C59" s="46">
        <v>0.92</v>
      </c>
      <c r="D59" s="111">
        <v>94459</v>
      </c>
      <c r="E59" s="112">
        <v>0</v>
      </c>
      <c r="F59" s="47">
        <v>1400</v>
      </c>
      <c r="G59" s="47">
        <f>(D59-E59-F59)*12.36%</f>
        <v>11502.0924</v>
      </c>
      <c r="H59" s="47">
        <v>2039.25</v>
      </c>
      <c r="I59" s="47">
        <f t="shared" ref="I59:I68" si="14">(D59-E59-F59+G59+H59)*0.5%</f>
        <v>533.001712</v>
      </c>
      <c r="J59" s="48">
        <f t="shared" ref="J59:J68" si="15">D59-E59-F59+G59+H59+I59</f>
        <v>107133.34411199999</v>
      </c>
      <c r="K59" s="49">
        <f t="shared" ref="K59:K68" si="16">J59-G59</f>
        <v>95631.251711999997</v>
      </c>
      <c r="M59" s="124"/>
      <c r="N59" s="124"/>
      <c r="O59" s="227"/>
    </row>
    <row r="60" spans="1:15" ht="13.5" thickBot="1">
      <c r="A60" s="172" t="s">
        <v>33</v>
      </c>
      <c r="B60" s="24" t="s">
        <v>90</v>
      </c>
      <c r="C60" s="27">
        <v>2</v>
      </c>
      <c r="D60" s="97">
        <v>94459</v>
      </c>
      <c r="E60" s="17">
        <v>0</v>
      </c>
      <c r="F60" s="5">
        <v>1400</v>
      </c>
      <c r="G60" s="5">
        <f t="shared" ref="G60:G68" si="17">(D60-E60-F60)*12.36%</f>
        <v>11502.0924</v>
      </c>
      <c r="H60" s="47">
        <v>2039.25</v>
      </c>
      <c r="I60" s="5">
        <f>(D60-E60-F60+G60+H60)*0.5%</f>
        <v>533.001712</v>
      </c>
      <c r="J60" s="6">
        <f>D60-E60-F60+G60+H60+I60</f>
        <v>107133.34411199999</v>
      </c>
      <c r="K60" s="15">
        <f>J60-G60</f>
        <v>95631.251711999997</v>
      </c>
      <c r="M60" s="124"/>
      <c r="N60" s="124"/>
      <c r="O60" s="227"/>
    </row>
    <row r="61" spans="1:15" ht="13.5" thickBot="1">
      <c r="A61" s="172" t="s">
        <v>33</v>
      </c>
      <c r="B61" s="24" t="s">
        <v>158</v>
      </c>
      <c r="C61" s="27">
        <v>2</v>
      </c>
      <c r="D61" s="97">
        <v>94957</v>
      </c>
      <c r="E61" s="17">
        <v>0</v>
      </c>
      <c r="F61" s="5">
        <v>1400</v>
      </c>
      <c r="G61" s="5">
        <f t="shared" si="17"/>
        <v>11563.645199999999</v>
      </c>
      <c r="H61" s="47">
        <v>2039.25</v>
      </c>
      <c r="I61" s="5">
        <f>(D61-E61-F61+G61+H61)*0.5%</f>
        <v>535.79947600000003</v>
      </c>
      <c r="J61" s="6">
        <f>D61-E61-F61+G61+H61+I61</f>
        <v>107695.694676</v>
      </c>
      <c r="K61" s="15">
        <f>J61-G61</f>
        <v>96132.049476</v>
      </c>
      <c r="M61" s="124"/>
      <c r="N61" s="124"/>
      <c r="O61" s="227"/>
    </row>
    <row r="62" spans="1:15" ht="13.5" thickBot="1">
      <c r="A62" s="173" t="s">
        <v>82</v>
      </c>
      <c r="B62" s="24" t="s">
        <v>13</v>
      </c>
      <c r="C62" s="27">
        <v>4.2</v>
      </c>
      <c r="D62" s="97">
        <v>94161</v>
      </c>
      <c r="E62" s="17">
        <v>0</v>
      </c>
      <c r="F62" s="5">
        <v>1400</v>
      </c>
      <c r="G62" s="5">
        <f t="shared" si="17"/>
        <v>11465.259599999999</v>
      </c>
      <c r="H62" s="47">
        <v>2039.25</v>
      </c>
      <c r="I62" s="5">
        <f t="shared" si="14"/>
        <v>531.32754799999998</v>
      </c>
      <c r="J62" s="6">
        <f t="shared" si="15"/>
        <v>106796.83714800001</v>
      </c>
      <c r="K62" s="15">
        <f t="shared" si="16"/>
        <v>95331.577548000001</v>
      </c>
      <c r="M62" s="124"/>
      <c r="N62" s="124"/>
      <c r="O62" s="227"/>
    </row>
    <row r="63" spans="1:15" ht="13.5" thickBot="1">
      <c r="A63" s="173" t="s">
        <v>40</v>
      </c>
      <c r="B63" s="24" t="s">
        <v>39</v>
      </c>
      <c r="C63" s="27">
        <v>6.5</v>
      </c>
      <c r="D63" s="97">
        <v>95102</v>
      </c>
      <c r="E63" s="17">
        <v>0</v>
      </c>
      <c r="F63" s="5">
        <v>1400</v>
      </c>
      <c r="G63" s="5">
        <f t="shared" si="17"/>
        <v>11581.5672</v>
      </c>
      <c r="H63" s="47">
        <v>2039.25</v>
      </c>
      <c r="I63" s="5">
        <f t="shared" si="14"/>
        <v>536.61408600000004</v>
      </c>
      <c r="J63" s="6">
        <f t="shared" si="15"/>
        <v>107859.43128600001</v>
      </c>
      <c r="K63" s="15">
        <f t="shared" si="16"/>
        <v>96277.864086000001</v>
      </c>
      <c r="M63" s="124"/>
      <c r="N63" s="124"/>
      <c r="O63" s="227"/>
    </row>
    <row r="64" spans="1:15" ht="13.5" thickBot="1">
      <c r="A64" s="173" t="s">
        <v>81</v>
      </c>
      <c r="B64" s="24" t="s">
        <v>87</v>
      </c>
      <c r="C64" s="27">
        <v>30</v>
      </c>
      <c r="D64" s="97">
        <v>95558</v>
      </c>
      <c r="E64" s="17">
        <v>0</v>
      </c>
      <c r="F64" s="5">
        <v>1400</v>
      </c>
      <c r="G64" s="5">
        <f t="shared" si="17"/>
        <v>11637.9288</v>
      </c>
      <c r="H64" s="47">
        <v>2039.25</v>
      </c>
      <c r="I64" s="5">
        <f>(D64-E64-F64+G64+H64)*0.5%</f>
        <v>539.17589399999997</v>
      </c>
      <c r="J64" s="6">
        <f>D64-E64-F64+G64+H64+I64</f>
        <v>108374.35469399999</v>
      </c>
      <c r="K64" s="15">
        <f>J64-G64</f>
        <v>96736.425894</v>
      </c>
      <c r="M64" s="124"/>
      <c r="N64" s="124"/>
      <c r="O64" s="227"/>
    </row>
    <row r="65" spans="1:15" ht="13.5" thickBot="1">
      <c r="A65" s="173" t="s">
        <v>81</v>
      </c>
      <c r="B65" s="24" t="s">
        <v>80</v>
      </c>
      <c r="C65" s="27">
        <v>50</v>
      </c>
      <c r="D65" s="97">
        <v>95857</v>
      </c>
      <c r="E65" s="17">
        <v>0</v>
      </c>
      <c r="F65" s="5">
        <v>1400</v>
      </c>
      <c r="G65" s="5">
        <f t="shared" si="17"/>
        <v>11674.885199999999</v>
      </c>
      <c r="H65" s="47">
        <v>2039.25</v>
      </c>
      <c r="I65" s="5">
        <f>(D65-E65-F65+G65+H65)*0.5%</f>
        <v>540.85567600000002</v>
      </c>
      <c r="J65" s="6">
        <f>D65-E65-F65+G65+H65+I65</f>
        <v>108711.99087600001</v>
      </c>
      <c r="K65" s="15">
        <f>J65-G65</f>
        <v>97037.105676000006</v>
      </c>
      <c r="M65" s="124"/>
      <c r="N65" s="124"/>
      <c r="O65" s="227"/>
    </row>
    <row r="66" spans="1:15" ht="13.5" thickBot="1">
      <c r="A66" s="173" t="s">
        <v>2</v>
      </c>
      <c r="B66" s="24" t="s">
        <v>32</v>
      </c>
      <c r="C66" s="27" t="s">
        <v>30</v>
      </c>
      <c r="D66" s="97">
        <v>89683</v>
      </c>
      <c r="E66" s="17">
        <v>0</v>
      </c>
      <c r="F66" s="17">
        <v>0</v>
      </c>
      <c r="G66" s="5">
        <f t="shared" si="17"/>
        <v>11084.818799999999</v>
      </c>
      <c r="H66" s="47">
        <v>2039.25</v>
      </c>
      <c r="I66" s="5">
        <f t="shared" si="14"/>
        <v>514.03534400000001</v>
      </c>
      <c r="J66" s="6">
        <f t="shared" si="15"/>
        <v>103321.104144</v>
      </c>
      <c r="K66" s="15">
        <f t="shared" si="16"/>
        <v>92236.285344000004</v>
      </c>
      <c r="M66" s="124"/>
      <c r="N66" s="124"/>
      <c r="O66" s="227"/>
    </row>
    <row r="67" spans="1:15" ht="13.5" thickBot="1">
      <c r="A67" s="173" t="s">
        <v>2</v>
      </c>
      <c r="B67" s="24" t="s">
        <v>34</v>
      </c>
      <c r="C67" s="27" t="s">
        <v>30</v>
      </c>
      <c r="D67" s="97">
        <v>89430</v>
      </c>
      <c r="E67" s="17">
        <v>0</v>
      </c>
      <c r="F67" s="17">
        <v>0</v>
      </c>
      <c r="G67" s="5">
        <f t="shared" si="17"/>
        <v>11053.547999999999</v>
      </c>
      <c r="H67" s="47">
        <v>2039.25</v>
      </c>
      <c r="I67" s="5">
        <f t="shared" si="14"/>
        <v>512.61398999999994</v>
      </c>
      <c r="J67" s="6">
        <f t="shared" si="15"/>
        <v>103035.41198999999</v>
      </c>
      <c r="K67" s="15">
        <f t="shared" si="16"/>
        <v>91981.863989999998</v>
      </c>
      <c r="M67" s="124"/>
      <c r="N67" s="124"/>
      <c r="O67" s="227"/>
    </row>
    <row r="68" spans="1:15" ht="13.5" thickBot="1">
      <c r="A68" s="174" t="s">
        <v>2</v>
      </c>
      <c r="B68" s="53" t="s">
        <v>35</v>
      </c>
      <c r="C68" s="28" t="s">
        <v>30</v>
      </c>
      <c r="D68" s="98">
        <v>90728</v>
      </c>
      <c r="E68" s="26">
        <v>0</v>
      </c>
      <c r="F68" s="26">
        <v>0</v>
      </c>
      <c r="G68" s="22">
        <f t="shared" si="17"/>
        <v>11213.980799999999</v>
      </c>
      <c r="H68" s="47">
        <v>2039.25</v>
      </c>
      <c r="I68" s="22">
        <f t="shared" si="14"/>
        <v>519.90615400000002</v>
      </c>
      <c r="J68" s="32">
        <f t="shared" si="15"/>
        <v>104501.136954</v>
      </c>
      <c r="K68" s="23">
        <f t="shared" si="16"/>
        <v>93287.156153999997</v>
      </c>
      <c r="M68" s="124"/>
      <c r="N68" s="124"/>
      <c r="O68" s="227"/>
    </row>
    <row r="69" spans="1:15">
      <c r="M69" s="77"/>
      <c r="O69" s="77"/>
    </row>
    <row r="70" spans="1:15" ht="13.5">
      <c r="A70" s="57"/>
    </row>
  </sheetData>
  <sheetProtection formatCells="0" formatColumns="0" formatRows="0" insertColumns="0" deleteColumns="0" deleteRows="0"/>
  <mergeCells count="15">
    <mergeCell ref="B5:K5"/>
    <mergeCell ref="A6:K6"/>
    <mergeCell ref="A1:L1"/>
    <mergeCell ref="A2:L2"/>
    <mergeCell ref="B3:K3"/>
    <mergeCell ref="B4:K4"/>
    <mergeCell ref="A58:B58"/>
    <mergeCell ref="A8:K8"/>
    <mergeCell ref="A9:I9"/>
    <mergeCell ref="A10:B10"/>
    <mergeCell ref="A30:J30"/>
    <mergeCell ref="L8:N9"/>
    <mergeCell ref="L31:N32"/>
    <mergeCell ref="A31:B31"/>
    <mergeCell ref="A57:J57"/>
  </mergeCells>
  <phoneticPr fontId="2" type="noConversion"/>
  <pageMargins left="0.511811023622047" right="0.511811023622047" top="0.734251969" bottom="0.261811024" header="0.511811023622047" footer="0.511811023622047"/>
  <pageSetup paperSize="9" scale="50" orientation="landscape" horizontalDpi="300" verticalDpi="300" r:id="rId1"/>
  <headerFooter alignWithMargins="0"/>
  <ignoredErrors>
    <ignoredError sqref="B32 B3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72"/>
  <sheetViews>
    <sheetView workbookViewId="0">
      <selection activeCell="C26" sqref="C26"/>
    </sheetView>
  </sheetViews>
  <sheetFormatPr defaultRowHeight="12.75"/>
  <cols>
    <col min="1" max="1" width="11.5703125" customWidth="1"/>
    <col min="2" max="2" width="17.7109375" customWidth="1"/>
    <col min="3" max="3" width="6.42578125" customWidth="1"/>
    <col min="4" max="4" width="11.42578125" customWidth="1"/>
    <col min="5" max="5" width="9.28515625" customWidth="1"/>
    <col min="6" max="6" width="8.5703125" customWidth="1"/>
    <col min="7" max="7" width="11" bestFit="1" customWidth="1"/>
    <col min="8" max="8" width="10.5703125" bestFit="1" customWidth="1"/>
    <col min="9" max="9" width="11.7109375" bestFit="1" customWidth="1"/>
    <col min="10" max="10" width="12.5703125" bestFit="1" customWidth="1"/>
    <col min="11" max="11" width="13.5703125" bestFit="1" customWidth="1"/>
    <col min="13" max="13" width="15.42578125" customWidth="1"/>
    <col min="14" max="14" width="11" customWidth="1"/>
  </cols>
  <sheetData>
    <row r="1" spans="1:14" ht="23.25">
      <c r="A1" s="247" t="s">
        <v>110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76"/>
      <c r="M1" s="76"/>
      <c r="N1" s="76"/>
    </row>
    <row r="2" spans="1:14" ht="16.5">
      <c r="A2" s="249" t="s">
        <v>105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77"/>
      <c r="N2" s="77"/>
    </row>
    <row r="3" spans="1:14" ht="15">
      <c r="A3" s="84"/>
      <c r="B3" s="244" t="s">
        <v>106</v>
      </c>
      <c r="C3" s="244"/>
      <c r="D3" s="244"/>
      <c r="E3" s="244"/>
      <c r="F3" s="244"/>
      <c r="G3" s="244"/>
      <c r="H3" s="244"/>
      <c r="I3" s="244"/>
      <c r="J3" s="244"/>
      <c r="K3" s="244"/>
      <c r="L3" s="77"/>
      <c r="M3" s="77"/>
      <c r="N3" s="77"/>
    </row>
    <row r="4" spans="1:14" ht="15">
      <c r="A4" s="84"/>
      <c r="B4" s="244" t="s">
        <v>107</v>
      </c>
      <c r="C4" s="244"/>
      <c r="D4" s="244"/>
      <c r="E4" s="244"/>
      <c r="F4" s="244"/>
      <c r="G4" s="244"/>
      <c r="H4" s="244"/>
      <c r="I4" s="244"/>
      <c r="J4" s="244"/>
      <c r="K4" s="244"/>
      <c r="L4" s="77"/>
      <c r="M4" s="77"/>
      <c r="N4" s="77"/>
    </row>
    <row r="5" spans="1:14" ht="15">
      <c r="A5" s="84"/>
      <c r="B5" s="244" t="s">
        <v>108</v>
      </c>
      <c r="C5" s="244"/>
      <c r="D5" s="244"/>
      <c r="E5" s="244"/>
      <c r="F5" s="244"/>
      <c r="G5" s="244"/>
      <c r="H5" s="244"/>
      <c r="I5" s="244"/>
      <c r="J5" s="244"/>
      <c r="K5" s="244"/>
      <c r="L5" s="77"/>
      <c r="M5" s="77"/>
      <c r="N5" s="77"/>
    </row>
    <row r="6" spans="1:14" ht="18.75" thickBot="1">
      <c r="A6" s="245" t="s">
        <v>109</v>
      </c>
      <c r="B6" s="246"/>
      <c r="C6" s="246"/>
      <c r="D6" s="246"/>
      <c r="E6" s="246"/>
      <c r="F6" s="246"/>
      <c r="G6" s="246"/>
      <c r="H6" s="246"/>
      <c r="I6" s="246"/>
      <c r="J6" s="246"/>
      <c r="K6" s="246"/>
      <c r="L6" s="2"/>
      <c r="M6" s="2"/>
      <c r="N6" s="2"/>
    </row>
    <row r="7" spans="1:14">
      <c r="L7" s="137"/>
      <c r="M7" s="76"/>
      <c r="N7" s="1"/>
    </row>
    <row r="8" spans="1:14" ht="13.5" thickBot="1">
      <c r="L8" s="138"/>
      <c r="M8" s="77"/>
      <c r="N8" s="78"/>
    </row>
    <row r="9" spans="1:14" ht="16.5" customHeight="1" thickBot="1">
      <c r="A9" s="233" t="s">
        <v>202</v>
      </c>
      <c r="B9" s="234"/>
      <c r="C9" s="234"/>
      <c r="D9" s="234"/>
      <c r="E9" s="234"/>
      <c r="F9" s="234"/>
      <c r="G9" s="234"/>
      <c r="H9" s="234"/>
      <c r="I9" s="234"/>
      <c r="J9" s="234"/>
      <c r="K9" s="234"/>
      <c r="L9" s="236" t="s">
        <v>159</v>
      </c>
      <c r="M9" s="237"/>
      <c r="N9" s="238"/>
    </row>
    <row r="10" spans="1:14" ht="16.5" customHeight="1" thickBot="1">
      <c r="A10" s="251" t="s">
        <v>29</v>
      </c>
      <c r="B10" s="252"/>
      <c r="C10" s="252"/>
      <c r="D10" s="252"/>
      <c r="E10" s="252"/>
      <c r="F10" s="252"/>
      <c r="G10" s="252"/>
      <c r="H10" s="252"/>
      <c r="I10" s="253"/>
      <c r="J10" s="29"/>
      <c r="K10" s="76"/>
      <c r="L10" s="239"/>
      <c r="M10" s="240"/>
      <c r="N10" s="241"/>
    </row>
    <row r="11" spans="1:14" ht="17.25" thickBot="1">
      <c r="A11" s="229" t="s">
        <v>15</v>
      </c>
      <c r="B11" s="230"/>
      <c r="C11" s="43" t="s">
        <v>8</v>
      </c>
      <c r="D11" s="42" t="s">
        <v>0</v>
      </c>
      <c r="E11" s="42" t="s">
        <v>75</v>
      </c>
      <c r="F11" s="42" t="s">
        <v>16</v>
      </c>
      <c r="G11" s="42" t="s">
        <v>141</v>
      </c>
      <c r="H11" s="42" t="s">
        <v>18</v>
      </c>
      <c r="I11" s="42" t="s">
        <v>17</v>
      </c>
      <c r="J11" s="43" t="s">
        <v>1</v>
      </c>
      <c r="K11" s="178" t="s">
        <v>74</v>
      </c>
      <c r="L11" s="61" t="s">
        <v>160</v>
      </c>
      <c r="M11" s="62"/>
      <c r="N11" s="134">
        <v>300</v>
      </c>
    </row>
    <row r="12" spans="1:14" ht="17.25" thickBot="1">
      <c r="A12" s="44" t="s">
        <v>198</v>
      </c>
      <c r="B12" s="165" t="s">
        <v>130</v>
      </c>
      <c r="C12" s="46">
        <v>11</v>
      </c>
      <c r="D12" s="104">
        <v>89804</v>
      </c>
      <c r="E12" s="47">
        <v>0</v>
      </c>
      <c r="F12" s="47">
        <v>1400</v>
      </c>
      <c r="G12" s="47">
        <f>(D12-E12-F12)*12.36%</f>
        <v>10926.734399999999</v>
      </c>
      <c r="H12" s="47">
        <v>2790.14</v>
      </c>
      <c r="I12" s="47">
        <f>(D12-E12-F12+G12+H12)*0.5%</f>
        <v>510.60437200000001</v>
      </c>
      <c r="J12" s="48">
        <f>D12-E12-F12+G12+H12+I12</f>
        <v>102631.478772</v>
      </c>
      <c r="K12" s="49">
        <f>J12-G12</f>
        <v>91704.744372000001</v>
      </c>
      <c r="L12" s="64" t="s">
        <v>161</v>
      </c>
      <c r="M12" s="64"/>
      <c r="N12" s="135">
        <v>400</v>
      </c>
    </row>
    <row r="13" spans="1:14" ht="17.25" thickBot="1">
      <c r="A13" s="13" t="s">
        <v>198</v>
      </c>
      <c r="B13" s="166" t="s">
        <v>126</v>
      </c>
      <c r="C13" s="27" t="s">
        <v>129</v>
      </c>
      <c r="D13" s="92">
        <v>88908</v>
      </c>
      <c r="E13" s="5">
        <v>0</v>
      </c>
      <c r="F13" s="5">
        <v>1400</v>
      </c>
      <c r="G13" s="5">
        <f t="shared" ref="G13:G29" si="0">(D13-E13-F13)*12.36%</f>
        <v>10815.988799999999</v>
      </c>
      <c r="H13" s="47">
        <v>2790.14</v>
      </c>
      <c r="I13" s="5">
        <f>(D13-E13-F13+G13+H13)*0.5%</f>
        <v>505.57064399999996</v>
      </c>
      <c r="J13" s="6">
        <f>D13-E13-F13+G13+H13+I13</f>
        <v>101619.699444</v>
      </c>
      <c r="K13" s="15">
        <f>J13-G13</f>
        <v>90803.710644000006</v>
      </c>
      <c r="L13" s="64" t="s">
        <v>162</v>
      </c>
      <c r="M13" s="64"/>
      <c r="N13" s="135">
        <v>500</v>
      </c>
    </row>
    <row r="14" spans="1:14" ht="17.25" thickBot="1">
      <c r="A14" s="13" t="s">
        <v>198</v>
      </c>
      <c r="B14" s="166" t="s">
        <v>22</v>
      </c>
      <c r="C14" s="27">
        <v>6</v>
      </c>
      <c r="D14" s="92">
        <v>90409</v>
      </c>
      <c r="E14" s="5">
        <v>0</v>
      </c>
      <c r="F14" s="5">
        <v>1400</v>
      </c>
      <c r="G14" s="5">
        <f t="shared" si="0"/>
        <v>11001.5124</v>
      </c>
      <c r="H14" s="47">
        <v>2790.14</v>
      </c>
      <c r="I14" s="5">
        <f>(D14-E14-F14+G14+H14)*0.5%</f>
        <v>514.00326200000006</v>
      </c>
      <c r="J14" s="6">
        <f>D14-E14-F14+G14+H14+I14</f>
        <v>103314.655662</v>
      </c>
      <c r="K14" s="15">
        <f>J14-G14</f>
        <v>92313.143261999998</v>
      </c>
      <c r="L14" s="64" t="s">
        <v>163</v>
      </c>
      <c r="M14" s="64"/>
      <c r="N14" s="135">
        <v>600</v>
      </c>
    </row>
    <row r="15" spans="1:14" ht="17.25" thickBot="1">
      <c r="A15" s="13" t="s">
        <v>198</v>
      </c>
      <c r="B15" s="166" t="s">
        <v>23</v>
      </c>
      <c r="C15" s="27">
        <v>3</v>
      </c>
      <c r="D15" s="92">
        <v>90904</v>
      </c>
      <c r="E15" s="5">
        <v>0</v>
      </c>
      <c r="F15" s="5">
        <v>1400</v>
      </c>
      <c r="G15" s="5">
        <f t="shared" si="0"/>
        <v>11062.694399999998</v>
      </c>
      <c r="H15" s="47">
        <v>2790.14</v>
      </c>
      <c r="I15" s="5">
        <f>(D15-E15-F15+G15+H15)*0.5%</f>
        <v>516.78417200000001</v>
      </c>
      <c r="J15" s="6">
        <f>D15-E15-F15+G15+H15+I15</f>
        <v>103873.61857199999</v>
      </c>
      <c r="K15" s="15">
        <f>J15-G15</f>
        <v>92810.924171999999</v>
      </c>
      <c r="L15" s="64" t="s">
        <v>164</v>
      </c>
      <c r="M15" s="64"/>
      <c r="N15" s="135">
        <v>700</v>
      </c>
    </row>
    <row r="16" spans="1:14" ht="17.25" thickBot="1">
      <c r="A16" s="13" t="s">
        <v>7</v>
      </c>
      <c r="B16" s="166" t="s">
        <v>19</v>
      </c>
      <c r="C16" s="27">
        <v>3</v>
      </c>
      <c r="D16" s="92">
        <v>91545</v>
      </c>
      <c r="E16" s="5">
        <v>0</v>
      </c>
      <c r="F16" s="5">
        <v>1400</v>
      </c>
      <c r="G16" s="5">
        <f t="shared" si="0"/>
        <v>11141.921999999999</v>
      </c>
      <c r="H16" s="47">
        <v>2790.14</v>
      </c>
      <c r="I16" s="5">
        <f t="shared" ref="I16:I27" si="1">(D16-E16-F16+G16+H16)*0.5%</f>
        <v>520.38531</v>
      </c>
      <c r="J16" s="6">
        <f t="shared" ref="J16:J27" si="2">D16-E16-F16+G16+H16+I16</f>
        <v>104597.44730999999</v>
      </c>
      <c r="K16" s="15">
        <f t="shared" ref="K16:K27" si="3">J16-G16</f>
        <v>93455.525309999997</v>
      </c>
      <c r="L16" s="64" t="s">
        <v>165</v>
      </c>
      <c r="M16" s="64"/>
      <c r="N16" s="135">
        <v>800</v>
      </c>
    </row>
    <row r="17" spans="1:14" ht="17.25" thickBot="1">
      <c r="A17" s="13" t="s">
        <v>20</v>
      </c>
      <c r="B17" s="166" t="s">
        <v>21</v>
      </c>
      <c r="C17" s="27">
        <v>11</v>
      </c>
      <c r="D17" s="92">
        <v>93388</v>
      </c>
      <c r="E17" s="5">
        <v>0</v>
      </c>
      <c r="F17" s="5">
        <v>1400</v>
      </c>
      <c r="G17" s="5">
        <f t="shared" si="0"/>
        <v>11369.716799999998</v>
      </c>
      <c r="H17" s="47">
        <v>2790.14</v>
      </c>
      <c r="I17" s="5">
        <f t="shared" si="1"/>
        <v>530.739284</v>
      </c>
      <c r="J17" s="6">
        <f t="shared" si="2"/>
        <v>106678.59608399999</v>
      </c>
      <c r="K17" s="15">
        <f t="shared" si="3"/>
        <v>95308.879283999995</v>
      </c>
      <c r="L17" s="79" t="s">
        <v>166</v>
      </c>
      <c r="M17" s="79"/>
      <c r="N17" s="136">
        <v>900</v>
      </c>
    </row>
    <row r="18" spans="1:14" ht="13.5" thickBot="1">
      <c r="A18" s="13" t="s">
        <v>199</v>
      </c>
      <c r="B18" s="166" t="s">
        <v>89</v>
      </c>
      <c r="C18" s="27">
        <v>12</v>
      </c>
      <c r="D18" s="92">
        <v>95525</v>
      </c>
      <c r="E18" s="5">
        <v>0</v>
      </c>
      <c r="F18" s="5">
        <v>1400</v>
      </c>
      <c r="G18" s="5">
        <f t="shared" si="0"/>
        <v>11633.849999999999</v>
      </c>
      <c r="H18" s="47">
        <v>2790.14</v>
      </c>
      <c r="I18" s="5">
        <f t="shared" si="1"/>
        <v>542.74495000000002</v>
      </c>
      <c r="J18" s="6">
        <f t="shared" si="2"/>
        <v>109091.73495</v>
      </c>
      <c r="K18" s="15">
        <f t="shared" si="3"/>
        <v>97457.884950000007</v>
      </c>
    </row>
    <row r="19" spans="1:14" ht="17.25" thickBot="1">
      <c r="A19" s="13" t="s">
        <v>123</v>
      </c>
      <c r="B19" s="166" t="s">
        <v>122</v>
      </c>
      <c r="C19" s="27">
        <v>1.9</v>
      </c>
      <c r="D19" s="92">
        <v>96372</v>
      </c>
      <c r="E19" s="5">
        <v>0</v>
      </c>
      <c r="F19" s="5">
        <v>1400</v>
      </c>
      <c r="G19" s="5">
        <f t="shared" si="0"/>
        <v>11738.539199999999</v>
      </c>
      <c r="H19" s="47">
        <v>2790.14</v>
      </c>
      <c r="I19" s="5">
        <f t="shared" si="1"/>
        <v>547.50339599999995</v>
      </c>
      <c r="J19" s="6">
        <f t="shared" si="2"/>
        <v>110048.182596</v>
      </c>
      <c r="K19" s="15">
        <f t="shared" si="3"/>
        <v>98309.643395999999</v>
      </c>
      <c r="L19" s="68"/>
      <c r="M19" s="68"/>
      <c r="N19" s="69"/>
    </row>
    <row r="20" spans="1:14" ht="17.25" thickBot="1">
      <c r="A20" s="13" t="s">
        <v>199</v>
      </c>
      <c r="B20" s="166" t="s">
        <v>124</v>
      </c>
      <c r="C20" s="27"/>
      <c r="D20" s="92">
        <v>92341</v>
      </c>
      <c r="E20" s="5">
        <v>0</v>
      </c>
      <c r="F20" s="5">
        <v>1400</v>
      </c>
      <c r="G20" s="5">
        <f t="shared" si="0"/>
        <v>11240.307599999998</v>
      </c>
      <c r="H20" s="47">
        <v>2790.14</v>
      </c>
      <c r="I20" s="5">
        <f>(D20-E20-F20+G20+H20)*0.5%</f>
        <v>524.85723800000005</v>
      </c>
      <c r="J20" s="6">
        <f>D20-E20-F20+G20+H20+I20</f>
        <v>105496.304838</v>
      </c>
      <c r="K20" s="15">
        <f>J20-G20</f>
        <v>94255.997237999996</v>
      </c>
      <c r="L20" s="68"/>
      <c r="M20" s="68"/>
      <c r="N20" s="69"/>
    </row>
    <row r="21" spans="1:14" ht="17.25" thickBot="1">
      <c r="A21" s="13" t="s">
        <v>133</v>
      </c>
      <c r="B21" s="166" t="s">
        <v>132</v>
      </c>
      <c r="C21" s="27">
        <v>12</v>
      </c>
      <c r="D21" s="92">
        <v>92907</v>
      </c>
      <c r="E21" s="5">
        <v>0</v>
      </c>
      <c r="F21" s="5">
        <v>1400</v>
      </c>
      <c r="G21" s="5">
        <f t="shared" si="0"/>
        <v>11310.265199999998</v>
      </c>
      <c r="H21" s="47">
        <v>2790.14</v>
      </c>
      <c r="I21" s="5">
        <f>(D21-E21-F21+G21+H21)*0.5%</f>
        <v>528.03702599999997</v>
      </c>
      <c r="J21" s="6">
        <f>D21-E21-F21+G21+H21+I21</f>
        <v>106135.442226</v>
      </c>
      <c r="K21" s="15">
        <f>J21-G21</f>
        <v>94825.177026000005</v>
      </c>
      <c r="L21" s="19"/>
      <c r="M21" s="68"/>
      <c r="N21" s="69"/>
    </row>
    <row r="22" spans="1:14" ht="17.25" thickBot="1">
      <c r="A22" s="13" t="s">
        <v>133</v>
      </c>
      <c r="B22" s="166" t="s">
        <v>134</v>
      </c>
      <c r="C22" s="27">
        <v>12</v>
      </c>
      <c r="D22" s="92">
        <v>93285</v>
      </c>
      <c r="E22" s="5">
        <v>0</v>
      </c>
      <c r="F22" s="5">
        <v>1400</v>
      </c>
      <c r="G22" s="5">
        <f t="shared" si="0"/>
        <v>11356.985999999999</v>
      </c>
      <c r="H22" s="47">
        <v>2790.14</v>
      </c>
      <c r="I22" s="5">
        <f>(D22-E22-F22+G22+H22)*0.5%</f>
        <v>530.16063000000008</v>
      </c>
      <c r="J22" s="6">
        <f>D22-E22-F22+G22+H22+I22</f>
        <v>106562.28663</v>
      </c>
      <c r="K22" s="15">
        <f>J22-G22</f>
        <v>95205.300629999998</v>
      </c>
      <c r="L22" s="68"/>
      <c r="M22" s="68"/>
      <c r="N22" s="69"/>
    </row>
    <row r="23" spans="1:14" ht="17.25" thickBot="1">
      <c r="A23" s="13" t="s">
        <v>133</v>
      </c>
      <c r="B23" s="166" t="s">
        <v>196</v>
      </c>
      <c r="C23" s="27">
        <v>10</v>
      </c>
      <c r="D23" s="92">
        <v>94581</v>
      </c>
      <c r="E23" s="5">
        <v>0</v>
      </c>
      <c r="F23" s="5">
        <v>1400</v>
      </c>
      <c r="G23" s="5">
        <f t="shared" si="0"/>
        <v>11517.1716</v>
      </c>
      <c r="H23" s="47">
        <v>2790.14</v>
      </c>
      <c r="I23" s="5">
        <f>(D23-E23-F23+G23+H23)*0.5%</f>
        <v>537.44155799999999</v>
      </c>
      <c r="J23" s="6">
        <f>D23-E23-F23+G23+H23+I23</f>
        <v>108025.75315800001</v>
      </c>
      <c r="K23" s="15">
        <f>J23-G23</f>
        <v>96508.581558000005</v>
      </c>
      <c r="L23" s="68"/>
      <c r="M23" s="68"/>
      <c r="N23" s="69"/>
    </row>
    <row r="24" spans="1:14" ht="17.25" thickBot="1">
      <c r="A24" s="13" t="s">
        <v>133</v>
      </c>
      <c r="B24" s="166" t="s">
        <v>104</v>
      </c>
      <c r="C24" s="27">
        <v>3</v>
      </c>
      <c r="D24" s="92">
        <v>92790</v>
      </c>
      <c r="E24" s="5">
        <v>0</v>
      </c>
      <c r="F24" s="5">
        <v>1400</v>
      </c>
      <c r="G24" s="5">
        <f t="shared" si="0"/>
        <v>11295.803999999998</v>
      </c>
      <c r="H24" s="47">
        <v>2790.14</v>
      </c>
      <c r="I24" s="5">
        <f t="shared" si="1"/>
        <v>527.37972000000002</v>
      </c>
      <c r="J24" s="6">
        <f t="shared" si="2"/>
        <v>106003.32372</v>
      </c>
      <c r="K24" s="15">
        <f t="shared" si="3"/>
        <v>94707.519719999997</v>
      </c>
      <c r="L24" s="68"/>
      <c r="M24" s="68"/>
      <c r="N24" s="69"/>
    </row>
    <row r="25" spans="1:14" ht="17.25" thickBot="1">
      <c r="A25" s="13" t="s">
        <v>133</v>
      </c>
      <c r="B25" s="166" t="s">
        <v>113</v>
      </c>
      <c r="C25" s="27">
        <v>8</v>
      </c>
      <c r="D25" s="92">
        <v>97318</v>
      </c>
      <c r="E25" s="5">
        <v>0</v>
      </c>
      <c r="F25" s="5">
        <v>1400</v>
      </c>
      <c r="G25" s="5">
        <f t="shared" si="0"/>
        <v>11855.464799999998</v>
      </c>
      <c r="H25" s="47">
        <v>2790.14</v>
      </c>
      <c r="I25" s="5">
        <f t="shared" si="1"/>
        <v>552.81802400000004</v>
      </c>
      <c r="J25" s="6">
        <f t="shared" si="2"/>
        <v>111116.42282399999</v>
      </c>
      <c r="K25" s="15">
        <f t="shared" si="3"/>
        <v>99260.958023999992</v>
      </c>
      <c r="L25" s="68"/>
      <c r="M25" s="68"/>
      <c r="N25" s="69"/>
    </row>
    <row r="26" spans="1:14" ht="17.25" thickBot="1">
      <c r="A26" s="13" t="s">
        <v>133</v>
      </c>
      <c r="B26" s="166" t="s">
        <v>131</v>
      </c>
      <c r="C26" s="27"/>
      <c r="D26" s="92">
        <v>93039</v>
      </c>
      <c r="E26" s="5">
        <v>0</v>
      </c>
      <c r="F26" s="5">
        <v>1400</v>
      </c>
      <c r="G26" s="5">
        <f t="shared" si="0"/>
        <v>11326.580399999999</v>
      </c>
      <c r="H26" s="47">
        <v>2790.14</v>
      </c>
      <c r="I26" s="5">
        <f>(D26-E26-F26+G26+H26)*0.5%</f>
        <v>528.77860200000009</v>
      </c>
      <c r="J26" s="6">
        <f>D26-E26-F26+G26+H26+I26</f>
        <v>106284.49900200001</v>
      </c>
      <c r="K26" s="15">
        <f>J26-G26</f>
        <v>94957.91860200002</v>
      </c>
      <c r="L26" s="68"/>
      <c r="M26" s="68"/>
      <c r="N26" s="69"/>
    </row>
    <row r="27" spans="1:14" ht="17.25" thickBot="1">
      <c r="A27" s="74" t="s">
        <v>125</v>
      </c>
      <c r="B27" s="166" t="s">
        <v>127</v>
      </c>
      <c r="C27" s="27" t="s">
        <v>128</v>
      </c>
      <c r="D27" s="92">
        <v>92296</v>
      </c>
      <c r="E27" s="5">
        <v>0</v>
      </c>
      <c r="F27" s="5">
        <v>1400</v>
      </c>
      <c r="G27" s="5">
        <f t="shared" si="0"/>
        <v>11234.745599999998</v>
      </c>
      <c r="H27" s="47">
        <v>2790.14</v>
      </c>
      <c r="I27" s="5">
        <f t="shared" si="1"/>
        <v>524.60442799999998</v>
      </c>
      <c r="J27" s="6">
        <f t="shared" si="2"/>
        <v>105445.490028</v>
      </c>
      <c r="K27" s="15">
        <f t="shared" si="3"/>
        <v>94210.744428000005</v>
      </c>
      <c r="L27" s="68"/>
      <c r="M27" s="68"/>
      <c r="N27" s="69"/>
    </row>
    <row r="28" spans="1:14" ht="13.5" thickBot="1">
      <c r="A28" s="13" t="s">
        <v>2</v>
      </c>
      <c r="B28" s="166" t="s">
        <v>94</v>
      </c>
      <c r="C28" s="27" t="s">
        <v>30</v>
      </c>
      <c r="D28" s="92">
        <v>83635</v>
      </c>
      <c r="E28" s="5">
        <v>0</v>
      </c>
      <c r="F28" s="5">
        <v>0</v>
      </c>
      <c r="G28" s="5">
        <f t="shared" si="0"/>
        <v>10337.285999999998</v>
      </c>
      <c r="H28" s="47">
        <v>2790.14</v>
      </c>
      <c r="I28" s="5">
        <f>(D28-E28-F28+G28+H28)*0.5%</f>
        <v>483.81212999999997</v>
      </c>
      <c r="J28" s="6">
        <f>D28-E28-F28+G28+H28+I28</f>
        <v>97246.238129999998</v>
      </c>
      <c r="K28" s="15">
        <f>J28-G28</f>
        <v>86908.952130000005</v>
      </c>
    </row>
    <row r="29" spans="1:14" ht="13.5" thickBot="1">
      <c r="A29" s="20" t="s">
        <v>2</v>
      </c>
      <c r="B29" s="167" t="s">
        <v>95</v>
      </c>
      <c r="C29" s="28" t="s">
        <v>30</v>
      </c>
      <c r="D29" s="95">
        <v>83635</v>
      </c>
      <c r="E29" s="22">
        <v>0</v>
      </c>
      <c r="F29" s="22">
        <v>0</v>
      </c>
      <c r="G29" s="22">
        <f t="shared" si="0"/>
        <v>10337.285999999998</v>
      </c>
      <c r="H29" s="47">
        <v>2790.14</v>
      </c>
      <c r="I29" s="22">
        <f>(D29-E29-F29+G29+H29)*0.5%</f>
        <v>483.81212999999997</v>
      </c>
      <c r="J29" s="32">
        <f>D29-E29-F29+G29+H29+I29</f>
        <v>97246.238129999998</v>
      </c>
      <c r="K29" s="23">
        <f>J29-G29</f>
        <v>86908.952130000005</v>
      </c>
    </row>
    <row r="30" spans="1:14" ht="13.5" thickBot="1">
      <c r="B30" s="3"/>
      <c r="D30" s="7"/>
      <c r="E30" s="7"/>
      <c r="F30" s="7"/>
      <c r="G30" s="7"/>
      <c r="H30" s="7"/>
      <c r="I30" s="7"/>
      <c r="J30" s="8"/>
    </row>
    <row r="31" spans="1:14" ht="16.5" thickBot="1">
      <c r="A31" s="254" t="s">
        <v>24</v>
      </c>
      <c r="B31" s="255"/>
      <c r="C31" s="255"/>
      <c r="D31" s="255"/>
      <c r="E31" s="255"/>
      <c r="F31" s="255"/>
      <c r="G31" s="255"/>
      <c r="H31" s="255"/>
      <c r="I31" s="255"/>
      <c r="J31" s="255"/>
      <c r="K31" s="101"/>
    </row>
    <row r="32" spans="1:14" ht="13.5" customHeight="1" thickBot="1">
      <c r="A32" s="258" t="s">
        <v>15</v>
      </c>
      <c r="B32" s="259"/>
      <c r="C32" s="162" t="s">
        <v>8</v>
      </c>
      <c r="D32" s="42" t="s">
        <v>0</v>
      </c>
      <c r="E32" s="42" t="s">
        <v>75</v>
      </c>
      <c r="F32" s="42" t="s">
        <v>16</v>
      </c>
      <c r="G32" s="42" t="s">
        <v>141</v>
      </c>
      <c r="H32" s="42" t="s">
        <v>18</v>
      </c>
      <c r="I32" s="42" t="s">
        <v>17</v>
      </c>
      <c r="J32" s="43" t="s">
        <v>1</v>
      </c>
      <c r="K32" s="178" t="s">
        <v>74</v>
      </c>
      <c r="L32" s="236" t="s">
        <v>167</v>
      </c>
      <c r="M32" s="237"/>
      <c r="N32" s="238"/>
    </row>
    <row r="33" spans="1:14" ht="13.5" customHeight="1" thickBot="1">
      <c r="A33" s="163" t="s">
        <v>7</v>
      </c>
      <c r="B33" s="165" t="s">
        <v>25</v>
      </c>
      <c r="C33" s="46">
        <v>0.9</v>
      </c>
      <c r="D33" s="104">
        <v>94638</v>
      </c>
      <c r="E33" s="47">
        <v>0</v>
      </c>
      <c r="F33" s="47">
        <v>1400</v>
      </c>
      <c r="G33" s="47">
        <f>(D33-E33-F33)*12.36%</f>
        <v>11524.216799999998</v>
      </c>
      <c r="H33" s="47">
        <v>2790.14</v>
      </c>
      <c r="I33" s="47">
        <f t="shared" ref="I33:I56" si="4">(D33-E33-F33+G33+H33)*0.5%</f>
        <v>537.76178400000003</v>
      </c>
      <c r="J33" s="48">
        <f t="shared" ref="J33:J56" si="5">D33-E33-F33+G33+H33+I33</f>
        <v>108090.118584</v>
      </c>
      <c r="K33" s="49">
        <f t="shared" ref="K33:K56" si="6">J33-G33</f>
        <v>96565.901784000001</v>
      </c>
      <c r="L33" s="239"/>
      <c r="M33" s="240"/>
      <c r="N33" s="241"/>
    </row>
    <row r="34" spans="1:14" ht="17.25" thickBot="1">
      <c r="A34" s="164" t="s">
        <v>136</v>
      </c>
      <c r="B34" s="166" t="s">
        <v>135</v>
      </c>
      <c r="C34" s="27">
        <v>1</v>
      </c>
      <c r="D34" s="92">
        <v>96329</v>
      </c>
      <c r="E34" s="5">
        <v>0</v>
      </c>
      <c r="F34" s="5">
        <v>1400</v>
      </c>
      <c r="G34" s="5">
        <f t="shared" ref="G34:G56" si="7">(D34-E34-F34)*12.36%</f>
        <v>11733.224399999999</v>
      </c>
      <c r="H34" s="47">
        <v>2790.14</v>
      </c>
      <c r="I34" s="5">
        <f>(D34-E34-F34+G34+H34)*0.5%</f>
        <v>547.26182200000005</v>
      </c>
      <c r="J34" s="6">
        <f>D34-E34-F34+G34+H34+I34</f>
        <v>109999.62622200001</v>
      </c>
      <c r="K34" s="15">
        <f>J34-G34</f>
        <v>98266.401822000014</v>
      </c>
      <c r="L34" s="61" t="s">
        <v>168</v>
      </c>
      <c r="M34" s="62"/>
      <c r="N34" s="134">
        <v>300</v>
      </c>
    </row>
    <row r="35" spans="1:14" ht="17.25" thickBot="1">
      <c r="A35" s="164" t="s">
        <v>139</v>
      </c>
      <c r="B35" s="166" t="s">
        <v>137</v>
      </c>
      <c r="C35" s="27">
        <v>1.2</v>
      </c>
      <c r="D35" s="92">
        <v>95084</v>
      </c>
      <c r="E35" s="92">
        <v>0</v>
      </c>
      <c r="F35" s="5">
        <v>1400</v>
      </c>
      <c r="G35" s="5">
        <f t="shared" si="7"/>
        <v>11579.3424</v>
      </c>
      <c r="H35" s="47">
        <v>2790.14</v>
      </c>
      <c r="I35" s="92">
        <f>(D35-E35-F35+G35+H35)*0.5%</f>
        <v>540.26741199999992</v>
      </c>
      <c r="J35" s="106">
        <f>D35-E35-F35+G35+H35+I35</f>
        <v>108593.74981199999</v>
      </c>
      <c r="K35" s="107">
        <f>J35-G35</f>
        <v>97014.407412</v>
      </c>
      <c r="L35" s="63" t="s">
        <v>169</v>
      </c>
      <c r="M35" s="64"/>
      <c r="N35" s="135">
        <v>400</v>
      </c>
    </row>
    <row r="36" spans="1:14" ht="17.25" thickBot="1">
      <c r="A36" s="168" t="s">
        <v>6</v>
      </c>
      <c r="B36" s="151" t="s">
        <v>12</v>
      </c>
      <c r="C36" s="27">
        <v>8</v>
      </c>
      <c r="D36" s="92">
        <v>95583</v>
      </c>
      <c r="E36" s="5">
        <v>0</v>
      </c>
      <c r="F36" s="5">
        <v>1400</v>
      </c>
      <c r="G36" s="5">
        <f t="shared" si="7"/>
        <v>11641.018799999998</v>
      </c>
      <c r="H36" s="47">
        <v>2790.14</v>
      </c>
      <c r="I36" s="5">
        <f t="shared" si="4"/>
        <v>543.07079399999998</v>
      </c>
      <c r="J36" s="6">
        <f t="shared" si="5"/>
        <v>109157.22959399999</v>
      </c>
      <c r="K36" s="15">
        <f t="shared" si="6"/>
        <v>97516.210793999984</v>
      </c>
      <c r="L36" s="63" t="s">
        <v>170</v>
      </c>
      <c r="M36" s="64"/>
      <c r="N36" s="135">
        <v>500</v>
      </c>
    </row>
    <row r="37" spans="1:14" ht="17.25" thickBot="1">
      <c r="A37" s="168" t="s">
        <v>6</v>
      </c>
      <c r="B37" s="151" t="s">
        <v>140</v>
      </c>
      <c r="C37" s="27">
        <v>8</v>
      </c>
      <c r="D37" s="92">
        <v>97075</v>
      </c>
      <c r="E37" s="5">
        <v>0</v>
      </c>
      <c r="F37" s="5">
        <v>1400</v>
      </c>
      <c r="G37" s="5">
        <f t="shared" si="7"/>
        <v>11825.429999999998</v>
      </c>
      <c r="H37" s="47">
        <v>2790.14</v>
      </c>
      <c r="I37" s="5">
        <f t="shared" si="4"/>
        <v>551.45285000000001</v>
      </c>
      <c r="J37" s="6">
        <f t="shared" si="5"/>
        <v>110842.02284999999</v>
      </c>
      <c r="K37" s="15">
        <f t="shared" si="6"/>
        <v>99016.592850000001</v>
      </c>
      <c r="L37" s="63" t="s">
        <v>171</v>
      </c>
      <c r="M37" s="64"/>
      <c r="N37" s="135">
        <v>600</v>
      </c>
    </row>
    <row r="38" spans="1:14" ht="17.25" thickBot="1">
      <c r="A38" s="168" t="s">
        <v>26</v>
      </c>
      <c r="B38" s="151" t="s">
        <v>27</v>
      </c>
      <c r="C38" s="27">
        <v>8</v>
      </c>
      <c r="D38" s="92">
        <v>92886</v>
      </c>
      <c r="E38" s="5">
        <v>0</v>
      </c>
      <c r="F38" s="5">
        <v>1400</v>
      </c>
      <c r="G38" s="5">
        <f t="shared" si="7"/>
        <v>11307.669599999999</v>
      </c>
      <c r="H38" s="47">
        <v>2790.14</v>
      </c>
      <c r="I38" s="5">
        <f t="shared" si="4"/>
        <v>527.91904799999998</v>
      </c>
      <c r="J38" s="6">
        <f t="shared" si="5"/>
        <v>106111.72864799999</v>
      </c>
      <c r="K38" s="15">
        <f t="shared" si="6"/>
        <v>94804.059047999996</v>
      </c>
      <c r="L38" s="63" t="s">
        <v>172</v>
      </c>
      <c r="M38" s="64"/>
      <c r="N38" s="135">
        <v>700</v>
      </c>
    </row>
    <row r="39" spans="1:14" s="186" customFormat="1" ht="17.25" thickBot="1">
      <c r="A39" s="220" t="s">
        <v>26</v>
      </c>
      <c r="B39" s="221" t="s">
        <v>112</v>
      </c>
      <c r="C39" s="27">
        <v>18</v>
      </c>
      <c r="D39" s="92">
        <v>95085</v>
      </c>
      <c r="E39" s="216">
        <v>0</v>
      </c>
      <c r="F39" s="216">
        <v>1400</v>
      </c>
      <c r="G39" s="216">
        <f t="shared" si="7"/>
        <v>11579.465999999999</v>
      </c>
      <c r="H39" s="47">
        <v>2790.14</v>
      </c>
      <c r="I39" s="216">
        <f t="shared" si="4"/>
        <v>540.27303000000006</v>
      </c>
      <c r="J39" s="217">
        <f t="shared" si="5"/>
        <v>108594.87903</v>
      </c>
      <c r="K39" s="218">
        <f t="shared" si="6"/>
        <v>97015.413029999996</v>
      </c>
      <c r="L39" s="63" t="s">
        <v>173</v>
      </c>
      <c r="M39" s="64"/>
      <c r="N39" s="135">
        <v>750</v>
      </c>
    </row>
    <row r="40" spans="1:14" s="186" customFormat="1" ht="17.25" thickBot="1">
      <c r="A40" s="222" t="s">
        <v>10</v>
      </c>
      <c r="B40" s="223" t="s">
        <v>9</v>
      </c>
      <c r="C40" s="27">
        <v>1.2</v>
      </c>
      <c r="D40" s="92">
        <v>95363</v>
      </c>
      <c r="E40" s="216">
        <v>0</v>
      </c>
      <c r="F40" s="216">
        <v>1400</v>
      </c>
      <c r="G40" s="216">
        <f t="shared" si="7"/>
        <v>11613.826799999999</v>
      </c>
      <c r="H40" s="47">
        <v>2790.14</v>
      </c>
      <c r="I40" s="216">
        <f t="shared" si="4"/>
        <v>541.834834</v>
      </c>
      <c r="J40" s="217">
        <f t="shared" si="5"/>
        <v>108908.80163399999</v>
      </c>
      <c r="K40" s="218">
        <f t="shared" si="6"/>
        <v>97294.974833999993</v>
      </c>
      <c r="L40" s="224" t="s">
        <v>174</v>
      </c>
      <c r="M40" s="79"/>
      <c r="N40" s="136">
        <v>800</v>
      </c>
    </row>
    <row r="41" spans="1:14" s="186" customFormat="1" ht="17.25" thickBot="1">
      <c r="A41" s="222" t="s">
        <v>78</v>
      </c>
      <c r="B41" s="223" t="s">
        <v>76</v>
      </c>
      <c r="C41" s="27">
        <v>0.35</v>
      </c>
      <c r="D41" s="92">
        <v>99105</v>
      </c>
      <c r="E41" s="216">
        <v>0</v>
      </c>
      <c r="F41" s="216">
        <v>1400</v>
      </c>
      <c r="G41" s="216">
        <f t="shared" si="7"/>
        <v>12076.337999999998</v>
      </c>
      <c r="H41" s="47">
        <v>2790.14</v>
      </c>
      <c r="I41" s="216">
        <f t="shared" si="4"/>
        <v>562.85739000000001</v>
      </c>
      <c r="J41" s="217">
        <f t="shared" si="5"/>
        <v>113134.33539000001</v>
      </c>
      <c r="K41" s="218">
        <f t="shared" si="6"/>
        <v>101057.99739</v>
      </c>
      <c r="M41" s="68"/>
    </row>
    <row r="42" spans="1:14" s="186" customFormat="1" ht="13.5" thickBot="1">
      <c r="A42" s="222" t="s">
        <v>79</v>
      </c>
      <c r="B42" s="166" t="s">
        <v>77</v>
      </c>
      <c r="C42" s="27">
        <v>0.12</v>
      </c>
      <c r="D42" s="92">
        <v>102389</v>
      </c>
      <c r="E42" s="216">
        <v>2000</v>
      </c>
      <c r="F42" s="216">
        <v>1400</v>
      </c>
      <c r="G42" s="216">
        <f t="shared" si="7"/>
        <v>12235.040399999998</v>
      </c>
      <c r="H42" s="47">
        <v>2790.14</v>
      </c>
      <c r="I42" s="216">
        <f t="shared" si="4"/>
        <v>570.07090200000005</v>
      </c>
      <c r="J42" s="217">
        <f t="shared" si="5"/>
        <v>114584.251302</v>
      </c>
      <c r="K42" s="218">
        <f t="shared" si="6"/>
        <v>102349.21090200001</v>
      </c>
    </row>
    <row r="43" spans="1:14" s="186" customFormat="1" ht="17.25" thickBot="1">
      <c r="A43" s="222" t="s">
        <v>11</v>
      </c>
      <c r="B43" s="223" t="s">
        <v>150</v>
      </c>
      <c r="C43" s="27">
        <v>0.28000000000000003</v>
      </c>
      <c r="D43" s="92">
        <v>97116</v>
      </c>
      <c r="E43" s="216">
        <v>0</v>
      </c>
      <c r="F43" s="216">
        <v>1400</v>
      </c>
      <c r="G43" s="216">
        <f t="shared" si="7"/>
        <v>11830.497599999999</v>
      </c>
      <c r="H43" s="47">
        <v>2790.14</v>
      </c>
      <c r="I43" s="216">
        <f t="shared" si="4"/>
        <v>551.68318799999997</v>
      </c>
      <c r="J43" s="217">
        <f t="shared" si="5"/>
        <v>110888.320788</v>
      </c>
      <c r="K43" s="218">
        <f t="shared" si="6"/>
        <v>99057.823187999995</v>
      </c>
      <c r="L43" s="68"/>
      <c r="N43" s="69"/>
    </row>
    <row r="44" spans="1:14" s="186" customFormat="1" ht="17.25" thickBot="1">
      <c r="A44" s="222" t="s">
        <v>11</v>
      </c>
      <c r="B44" s="223" t="s">
        <v>149</v>
      </c>
      <c r="C44" s="27">
        <v>0.22</v>
      </c>
      <c r="D44" s="92">
        <v>97116</v>
      </c>
      <c r="E44" s="216">
        <v>0</v>
      </c>
      <c r="F44" s="216">
        <v>1400</v>
      </c>
      <c r="G44" s="216">
        <f>(D44-E44-F44)*12.36%</f>
        <v>11830.497599999999</v>
      </c>
      <c r="H44" s="47">
        <v>2790.14</v>
      </c>
      <c r="I44" s="216">
        <f>(D44-E44-F44+G44+H44)*0.5%</f>
        <v>551.68318799999997</v>
      </c>
      <c r="J44" s="217">
        <f>D44-E44-F44+G44+H44+I44</f>
        <v>110888.320788</v>
      </c>
      <c r="K44" s="218">
        <f>J44-G44</f>
        <v>99057.823187999995</v>
      </c>
      <c r="L44" s="68"/>
      <c r="N44" s="69"/>
    </row>
    <row r="45" spans="1:14" ht="17.25" thickBot="1">
      <c r="A45" s="168" t="s">
        <v>120</v>
      </c>
      <c r="B45" s="151" t="s">
        <v>121</v>
      </c>
      <c r="C45" s="27">
        <v>0.3</v>
      </c>
      <c r="D45" s="92">
        <v>97473</v>
      </c>
      <c r="E45" s="5">
        <v>0</v>
      </c>
      <c r="F45" s="5">
        <v>1400</v>
      </c>
      <c r="G45" s="5">
        <f t="shared" si="7"/>
        <v>11874.622799999999</v>
      </c>
      <c r="H45" s="47">
        <v>2790.14</v>
      </c>
      <c r="I45" s="5">
        <f t="shared" si="4"/>
        <v>553.68881399999998</v>
      </c>
      <c r="J45" s="6">
        <f t="shared" si="5"/>
        <v>111291.45161399999</v>
      </c>
      <c r="K45" s="15">
        <f t="shared" si="6"/>
        <v>99416.828813999993</v>
      </c>
      <c r="M45" s="68"/>
    </row>
    <row r="46" spans="1:14" ht="13.5" thickBot="1">
      <c r="A46" s="168" t="s">
        <v>36</v>
      </c>
      <c r="B46" s="151" t="s">
        <v>37</v>
      </c>
      <c r="C46" s="27">
        <v>0.43</v>
      </c>
      <c r="D46" s="92">
        <v>100061</v>
      </c>
      <c r="E46" s="5">
        <v>0</v>
      </c>
      <c r="F46" s="5">
        <v>1400</v>
      </c>
      <c r="G46" s="5">
        <f t="shared" si="7"/>
        <v>12194.499599999999</v>
      </c>
      <c r="H46" s="47">
        <v>2790.14</v>
      </c>
      <c r="I46" s="5">
        <f t="shared" si="4"/>
        <v>568.22819800000002</v>
      </c>
      <c r="J46" s="6">
        <f t="shared" si="5"/>
        <v>114213.86779799999</v>
      </c>
      <c r="K46" s="15">
        <f t="shared" si="6"/>
        <v>102019.368198</v>
      </c>
    </row>
    <row r="47" spans="1:14" ht="14.25" thickBot="1">
      <c r="A47" s="168" t="s">
        <v>36</v>
      </c>
      <c r="B47" s="151" t="s">
        <v>38</v>
      </c>
      <c r="C47" s="27">
        <v>0.33</v>
      </c>
      <c r="D47" s="92">
        <v>101607</v>
      </c>
      <c r="E47" s="5">
        <v>0</v>
      </c>
      <c r="F47" s="5">
        <v>1400</v>
      </c>
      <c r="G47" s="5">
        <f t="shared" si="7"/>
        <v>12385.5852</v>
      </c>
      <c r="H47" s="47">
        <v>2790.14</v>
      </c>
      <c r="I47" s="5">
        <f t="shared" si="4"/>
        <v>576.91362600000002</v>
      </c>
      <c r="J47" s="6">
        <f t="shared" si="5"/>
        <v>115959.63882599999</v>
      </c>
      <c r="K47" s="15">
        <f t="shared" si="6"/>
        <v>103574.05362599999</v>
      </c>
      <c r="L47" s="57" t="s">
        <v>83</v>
      </c>
    </row>
    <row r="48" spans="1:14" ht="13.5" thickBot="1">
      <c r="A48" s="168" t="s">
        <v>36</v>
      </c>
      <c r="B48" s="151" t="s">
        <v>118</v>
      </c>
      <c r="C48" s="27">
        <v>0.22</v>
      </c>
      <c r="D48" s="92">
        <v>101564</v>
      </c>
      <c r="E48" s="5">
        <v>0</v>
      </c>
      <c r="F48" s="5">
        <v>1400</v>
      </c>
      <c r="G48" s="5">
        <f t="shared" si="7"/>
        <v>12380.270399999999</v>
      </c>
      <c r="H48" s="47">
        <v>2790.14</v>
      </c>
      <c r="I48" s="5">
        <f t="shared" si="4"/>
        <v>576.67205200000001</v>
      </c>
      <c r="J48" s="6">
        <f t="shared" si="5"/>
        <v>115911.08245199999</v>
      </c>
      <c r="K48" s="15">
        <f t="shared" si="6"/>
        <v>103530.81205199999</v>
      </c>
    </row>
    <row r="49" spans="1:14" ht="13.5" thickBot="1">
      <c r="A49" s="168" t="s">
        <v>36</v>
      </c>
      <c r="B49" s="166" t="s">
        <v>114</v>
      </c>
      <c r="C49" s="27"/>
      <c r="D49" s="92">
        <v>96647</v>
      </c>
      <c r="E49" s="5">
        <v>0</v>
      </c>
      <c r="F49" s="5">
        <v>1400</v>
      </c>
      <c r="G49" s="5">
        <f t="shared" si="7"/>
        <v>11772.529199999999</v>
      </c>
      <c r="H49" s="47">
        <v>2790.14</v>
      </c>
      <c r="I49" s="5">
        <f t="shared" si="4"/>
        <v>549.04834600000004</v>
      </c>
      <c r="J49" s="6">
        <f t="shared" si="5"/>
        <v>110358.717546</v>
      </c>
      <c r="K49" s="15">
        <f t="shared" si="6"/>
        <v>98586.188345999995</v>
      </c>
    </row>
    <row r="50" spans="1:14" ht="13.5" thickBot="1">
      <c r="A50" s="168" t="s">
        <v>36</v>
      </c>
      <c r="B50" s="166" t="s">
        <v>145</v>
      </c>
      <c r="C50" s="27"/>
      <c r="D50" s="92">
        <v>100747</v>
      </c>
      <c r="E50" s="5">
        <v>0</v>
      </c>
      <c r="F50" s="5">
        <v>1400</v>
      </c>
      <c r="G50" s="5">
        <f>(D50-E50-F50)*12.36%</f>
        <v>12279.289199999999</v>
      </c>
      <c r="H50" s="47">
        <v>2790.14</v>
      </c>
      <c r="I50" s="5">
        <f>(D50-E50-F50+G50+H50)*0.5%</f>
        <v>572.08214599999997</v>
      </c>
      <c r="J50" s="6">
        <f>D50-E50-F50+G50+H50+I50</f>
        <v>114988.511346</v>
      </c>
      <c r="K50" s="15">
        <f>J50-G50</f>
        <v>102709.222146</v>
      </c>
    </row>
    <row r="51" spans="1:14" ht="13.5" thickBot="1">
      <c r="A51" s="164" t="s">
        <v>36</v>
      </c>
      <c r="B51" s="166" t="s">
        <v>138</v>
      </c>
      <c r="C51" s="27"/>
      <c r="D51" s="92">
        <v>97831</v>
      </c>
      <c r="E51" s="92">
        <v>0</v>
      </c>
      <c r="F51" s="5">
        <v>1400</v>
      </c>
      <c r="G51" s="5">
        <f t="shared" si="7"/>
        <v>11918.871599999999</v>
      </c>
      <c r="H51" s="47">
        <v>2790.14</v>
      </c>
      <c r="I51" s="92">
        <f>(D51-E51-F51+G51+H51)*0.5%</f>
        <v>555.70005800000001</v>
      </c>
      <c r="J51" s="106">
        <f>D51-E51-F51+G51+H51+I51</f>
        <v>111695.711658</v>
      </c>
      <c r="K51" s="107">
        <f>J51-G51</f>
        <v>99776.840058000002</v>
      </c>
    </row>
    <row r="52" spans="1:14" ht="13.5" thickBot="1">
      <c r="A52" s="168" t="s">
        <v>2</v>
      </c>
      <c r="B52" s="151" t="s">
        <v>3</v>
      </c>
      <c r="C52" s="27" t="s">
        <v>30</v>
      </c>
      <c r="D52" s="92">
        <v>88767</v>
      </c>
      <c r="E52" s="5">
        <v>0</v>
      </c>
      <c r="F52" s="5">
        <v>0</v>
      </c>
      <c r="G52" s="5">
        <f t="shared" si="7"/>
        <v>10971.601199999999</v>
      </c>
      <c r="H52" s="47">
        <v>2790.14</v>
      </c>
      <c r="I52" s="5">
        <f t="shared" si="4"/>
        <v>512.64370600000007</v>
      </c>
      <c r="J52" s="6">
        <f t="shared" si="5"/>
        <v>103041.38490600001</v>
      </c>
      <c r="K52" s="15">
        <f t="shared" si="6"/>
        <v>92069.783706000002</v>
      </c>
    </row>
    <row r="53" spans="1:14" ht="13.5" thickBot="1">
      <c r="A53" s="168" t="s">
        <v>2</v>
      </c>
      <c r="B53" s="151" t="s">
        <v>4</v>
      </c>
      <c r="C53" s="27" t="s">
        <v>30</v>
      </c>
      <c r="D53" s="92">
        <v>90608</v>
      </c>
      <c r="E53" s="5">
        <v>0</v>
      </c>
      <c r="F53" s="5">
        <v>0</v>
      </c>
      <c r="G53" s="5">
        <f t="shared" si="7"/>
        <v>11199.148799999999</v>
      </c>
      <c r="H53" s="47">
        <v>2790.14</v>
      </c>
      <c r="I53" s="5">
        <f t="shared" si="4"/>
        <v>522.98644400000001</v>
      </c>
      <c r="J53" s="6">
        <f t="shared" si="5"/>
        <v>105120.27524399999</v>
      </c>
      <c r="K53" s="15">
        <f t="shared" si="6"/>
        <v>93921.126443999994</v>
      </c>
    </row>
    <row r="54" spans="1:14" ht="13.5" thickBot="1">
      <c r="A54" s="164" t="s">
        <v>2</v>
      </c>
      <c r="B54" s="166" t="s">
        <v>14</v>
      </c>
      <c r="C54" s="27" t="s">
        <v>30</v>
      </c>
      <c r="D54" s="92">
        <v>90557</v>
      </c>
      <c r="E54" s="5">
        <v>0</v>
      </c>
      <c r="F54" s="5">
        <v>0</v>
      </c>
      <c r="G54" s="5">
        <f t="shared" si="7"/>
        <v>11192.8452</v>
      </c>
      <c r="H54" s="47">
        <v>2790.14</v>
      </c>
      <c r="I54" s="5">
        <f t="shared" si="4"/>
        <v>522.699926</v>
      </c>
      <c r="J54" s="6">
        <f t="shared" si="5"/>
        <v>105062.685126</v>
      </c>
      <c r="K54" s="15">
        <f t="shared" si="6"/>
        <v>93869.839926000001</v>
      </c>
    </row>
    <row r="55" spans="1:14" ht="13.5" thickBot="1">
      <c r="A55" s="168" t="s">
        <v>2</v>
      </c>
      <c r="B55" s="151" t="s">
        <v>5</v>
      </c>
      <c r="C55" s="27" t="s">
        <v>30</v>
      </c>
      <c r="D55" s="92">
        <v>88409</v>
      </c>
      <c r="E55" s="5">
        <v>0</v>
      </c>
      <c r="F55" s="5">
        <v>0</v>
      </c>
      <c r="G55" s="5">
        <f t="shared" si="7"/>
        <v>10927.3524</v>
      </c>
      <c r="H55" s="47">
        <v>2790.14</v>
      </c>
      <c r="I55" s="5">
        <f t="shared" si="4"/>
        <v>510.63246200000003</v>
      </c>
      <c r="J55" s="6">
        <f t="shared" si="5"/>
        <v>102637.124862</v>
      </c>
      <c r="K55" s="15">
        <f t="shared" si="6"/>
        <v>91709.772461999994</v>
      </c>
    </row>
    <row r="56" spans="1:14" ht="13.5" thickBot="1">
      <c r="A56" s="169" t="s">
        <v>2</v>
      </c>
      <c r="B56" s="170" t="s">
        <v>31</v>
      </c>
      <c r="C56" s="28" t="s">
        <v>30</v>
      </c>
      <c r="D56" s="93">
        <v>92639</v>
      </c>
      <c r="E56" s="52">
        <v>0</v>
      </c>
      <c r="F56" s="52">
        <v>0</v>
      </c>
      <c r="G56" s="22">
        <f t="shared" si="7"/>
        <v>11450.180399999999</v>
      </c>
      <c r="H56" s="47">
        <v>2790.14</v>
      </c>
      <c r="I56" s="22">
        <f t="shared" si="4"/>
        <v>534.39660200000003</v>
      </c>
      <c r="J56" s="32">
        <f t="shared" si="5"/>
        <v>107413.71700199999</v>
      </c>
      <c r="K56" s="23">
        <f t="shared" si="6"/>
        <v>95963.536601999993</v>
      </c>
    </row>
    <row r="57" spans="1:14" ht="13.5" thickBot="1">
      <c r="B57" s="3"/>
      <c r="D57" s="7"/>
      <c r="E57" s="7"/>
      <c r="F57" s="7"/>
      <c r="G57" s="7"/>
      <c r="H57" s="7"/>
      <c r="I57" s="7"/>
      <c r="J57" s="8"/>
    </row>
    <row r="58" spans="1:14" ht="16.5" thickBot="1">
      <c r="A58" s="233" t="s">
        <v>28</v>
      </c>
      <c r="B58" s="260"/>
      <c r="C58" s="260"/>
      <c r="D58" s="260"/>
      <c r="E58" s="260"/>
      <c r="F58" s="260"/>
      <c r="G58" s="260"/>
      <c r="H58" s="260"/>
      <c r="I58" s="260"/>
      <c r="J58" s="261"/>
      <c r="K58" s="101"/>
    </row>
    <row r="59" spans="1:14" ht="13.5" thickBot="1">
      <c r="A59" s="231" t="s">
        <v>15</v>
      </c>
      <c r="B59" s="230"/>
      <c r="C59" s="42" t="s">
        <v>8</v>
      </c>
      <c r="D59" s="42" t="s">
        <v>0</v>
      </c>
      <c r="E59" s="42" t="s">
        <v>75</v>
      </c>
      <c r="F59" s="42" t="s">
        <v>16</v>
      </c>
      <c r="G59" s="42" t="s">
        <v>141</v>
      </c>
      <c r="H59" s="42" t="s">
        <v>18</v>
      </c>
      <c r="I59" s="42" t="s">
        <v>17</v>
      </c>
      <c r="J59" s="43" t="s">
        <v>1</v>
      </c>
      <c r="K59" s="178" t="s">
        <v>74</v>
      </c>
    </row>
    <row r="60" spans="1:14" ht="13.5" thickBot="1">
      <c r="A60" s="171" t="s">
        <v>33</v>
      </c>
      <c r="B60" s="109" t="s">
        <v>91</v>
      </c>
      <c r="C60" s="46">
        <v>0.92</v>
      </c>
      <c r="D60" s="111">
        <v>94488</v>
      </c>
      <c r="E60" s="112">
        <v>0</v>
      </c>
      <c r="F60" s="47">
        <v>1400</v>
      </c>
      <c r="G60" s="47">
        <f>(D60-E60-F60)*12.36%</f>
        <v>11505.676799999999</v>
      </c>
      <c r="H60" s="47">
        <v>2790.14</v>
      </c>
      <c r="I60" s="47">
        <f t="shared" ref="I60:I69" si="8">(D60-E60-F60+G60+H60)*0.5%</f>
        <v>536.919084</v>
      </c>
      <c r="J60" s="48">
        <f t="shared" ref="J60:J69" si="9">D60-E60-F60+G60+H60+I60</f>
        <v>107920.73588399999</v>
      </c>
      <c r="K60" s="49">
        <f t="shared" ref="K60:K69" si="10">J60-G60</f>
        <v>96415.059083999993</v>
      </c>
      <c r="M60" s="124"/>
      <c r="N60" s="124"/>
    </row>
    <row r="61" spans="1:14" ht="13.5" thickBot="1">
      <c r="A61" s="172" t="s">
        <v>33</v>
      </c>
      <c r="B61" s="24" t="s">
        <v>90</v>
      </c>
      <c r="C61" s="27">
        <v>2</v>
      </c>
      <c r="D61" s="97">
        <v>94488</v>
      </c>
      <c r="E61" s="17">
        <v>0</v>
      </c>
      <c r="F61" s="5">
        <v>1400</v>
      </c>
      <c r="G61" s="5">
        <f t="shared" ref="G61:G69" si="11">(D61-E61-F61)*12.36%</f>
        <v>11505.676799999999</v>
      </c>
      <c r="H61" s="47">
        <v>2790.14</v>
      </c>
      <c r="I61" s="5">
        <f t="shared" si="8"/>
        <v>536.919084</v>
      </c>
      <c r="J61" s="6">
        <f t="shared" si="9"/>
        <v>107920.73588399999</v>
      </c>
      <c r="K61" s="15">
        <f t="shared" si="10"/>
        <v>96415.059083999993</v>
      </c>
      <c r="M61" s="124"/>
      <c r="N61" s="124"/>
    </row>
    <row r="62" spans="1:14" ht="13.5" thickBot="1">
      <c r="A62" s="172" t="s">
        <v>33</v>
      </c>
      <c r="B62" s="24" t="s">
        <v>158</v>
      </c>
      <c r="C62" s="27">
        <v>2</v>
      </c>
      <c r="D62" s="97">
        <v>94986</v>
      </c>
      <c r="E62" s="17">
        <v>0</v>
      </c>
      <c r="F62" s="5">
        <v>1400</v>
      </c>
      <c r="G62" s="5">
        <f t="shared" si="11"/>
        <v>11567.229599999999</v>
      </c>
      <c r="H62" s="47">
        <v>2790.14</v>
      </c>
      <c r="I62" s="5">
        <f>(D62-E62-F62+G62+H62)*0.5%</f>
        <v>539.71684799999991</v>
      </c>
      <c r="J62" s="6">
        <f>D62-E62-F62+G62+H62+I62</f>
        <v>108483.08644799999</v>
      </c>
      <c r="K62" s="15">
        <f>J62-G62</f>
        <v>96915.856847999996</v>
      </c>
      <c r="M62" s="124"/>
      <c r="N62" s="124"/>
    </row>
    <row r="63" spans="1:14" ht="13.5" thickBot="1">
      <c r="A63" s="173" t="s">
        <v>82</v>
      </c>
      <c r="B63" s="24" t="s">
        <v>13</v>
      </c>
      <c r="C63" s="27">
        <v>4.2</v>
      </c>
      <c r="D63" s="97">
        <v>94090</v>
      </c>
      <c r="E63" s="17">
        <v>0</v>
      </c>
      <c r="F63" s="5">
        <v>1400</v>
      </c>
      <c r="G63" s="5">
        <f t="shared" si="11"/>
        <v>11456.483999999999</v>
      </c>
      <c r="H63" s="47">
        <v>2790.14</v>
      </c>
      <c r="I63" s="5">
        <f t="shared" si="8"/>
        <v>534.68312000000003</v>
      </c>
      <c r="J63" s="6">
        <f t="shared" si="9"/>
        <v>107471.30712</v>
      </c>
      <c r="K63" s="15">
        <f t="shared" si="10"/>
        <v>96014.823120000001</v>
      </c>
      <c r="M63" s="124"/>
      <c r="N63" s="124"/>
    </row>
    <row r="64" spans="1:14" ht="13.5" thickBot="1">
      <c r="A64" s="173" t="s">
        <v>40</v>
      </c>
      <c r="B64" s="24" t="s">
        <v>39</v>
      </c>
      <c r="C64" s="27">
        <v>6.5</v>
      </c>
      <c r="D64" s="97">
        <v>95981</v>
      </c>
      <c r="E64" s="17">
        <v>0</v>
      </c>
      <c r="F64" s="5">
        <v>1400</v>
      </c>
      <c r="G64" s="5">
        <f t="shared" si="11"/>
        <v>11690.211599999999</v>
      </c>
      <c r="H64" s="47">
        <v>2790.14</v>
      </c>
      <c r="I64" s="5">
        <f t="shared" si="8"/>
        <v>545.30675799999995</v>
      </c>
      <c r="J64" s="6">
        <f t="shared" si="9"/>
        <v>109606.658358</v>
      </c>
      <c r="K64" s="15">
        <f t="shared" si="10"/>
        <v>97916.446758000006</v>
      </c>
      <c r="M64" s="124"/>
      <c r="N64" s="124"/>
    </row>
    <row r="65" spans="1:14" ht="13.5" thickBot="1">
      <c r="A65" s="173" t="s">
        <v>88</v>
      </c>
      <c r="B65" s="24" t="s">
        <v>87</v>
      </c>
      <c r="C65" s="27">
        <v>30</v>
      </c>
      <c r="D65" s="97">
        <v>95437</v>
      </c>
      <c r="E65" s="17">
        <v>0</v>
      </c>
      <c r="F65" s="5">
        <v>1400</v>
      </c>
      <c r="G65" s="5">
        <f t="shared" si="11"/>
        <v>11622.973199999999</v>
      </c>
      <c r="H65" s="47">
        <v>2790.14</v>
      </c>
      <c r="I65" s="5">
        <f t="shared" si="8"/>
        <v>542.25056599999994</v>
      </c>
      <c r="J65" s="6">
        <f t="shared" si="9"/>
        <v>108992.36376599999</v>
      </c>
      <c r="K65" s="15">
        <f t="shared" si="10"/>
        <v>97369.390566000002</v>
      </c>
      <c r="L65" s="65"/>
      <c r="M65" s="124"/>
      <c r="N65" s="124"/>
    </row>
    <row r="66" spans="1:14" ht="13.5" thickBot="1">
      <c r="A66" s="173" t="s">
        <v>81</v>
      </c>
      <c r="B66" s="24" t="s">
        <v>80</v>
      </c>
      <c r="C66" s="27">
        <v>50</v>
      </c>
      <c r="D66" s="97">
        <v>95736</v>
      </c>
      <c r="E66" s="17">
        <v>0</v>
      </c>
      <c r="F66" s="5">
        <v>1400</v>
      </c>
      <c r="G66" s="5">
        <f t="shared" si="11"/>
        <v>11659.929599999999</v>
      </c>
      <c r="H66" s="47">
        <v>2790.14</v>
      </c>
      <c r="I66" s="5">
        <f t="shared" si="8"/>
        <v>543.93034799999998</v>
      </c>
      <c r="J66" s="6">
        <f t="shared" si="9"/>
        <v>109329.999948</v>
      </c>
      <c r="K66" s="15">
        <f t="shared" si="10"/>
        <v>97670.070347999994</v>
      </c>
      <c r="M66" s="124"/>
      <c r="N66" s="124"/>
    </row>
    <row r="67" spans="1:14" ht="13.5" thickBot="1">
      <c r="A67" s="173" t="s">
        <v>2</v>
      </c>
      <c r="B67" s="24" t="s">
        <v>32</v>
      </c>
      <c r="C67" s="27" t="s">
        <v>30</v>
      </c>
      <c r="D67" s="97">
        <v>89612</v>
      </c>
      <c r="E67" s="17">
        <v>0</v>
      </c>
      <c r="F67" s="17">
        <v>0</v>
      </c>
      <c r="G67" s="5">
        <f t="shared" si="11"/>
        <v>11076.043199999998</v>
      </c>
      <c r="H67" s="47">
        <v>2790.14</v>
      </c>
      <c r="I67" s="5">
        <f t="shared" si="8"/>
        <v>517.39091600000006</v>
      </c>
      <c r="J67" s="6">
        <f t="shared" si="9"/>
        <v>103995.574116</v>
      </c>
      <c r="K67" s="15">
        <f t="shared" si="10"/>
        <v>92919.530916000003</v>
      </c>
      <c r="M67" s="124"/>
      <c r="N67" s="124"/>
    </row>
    <row r="68" spans="1:14" ht="13.5" thickBot="1">
      <c r="A68" s="173" t="s">
        <v>2</v>
      </c>
      <c r="B68" s="24" t="s">
        <v>34</v>
      </c>
      <c r="C68" s="27" t="s">
        <v>30</v>
      </c>
      <c r="D68" s="97">
        <v>90309</v>
      </c>
      <c r="E68" s="17">
        <v>0</v>
      </c>
      <c r="F68" s="17">
        <v>0</v>
      </c>
      <c r="G68" s="5">
        <f t="shared" si="11"/>
        <v>11162.192399999998</v>
      </c>
      <c r="H68" s="47">
        <v>2790.14</v>
      </c>
      <c r="I68" s="5">
        <f t="shared" si="8"/>
        <v>521.30666199999996</v>
      </c>
      <c r="J68" s="6">
        <f t="shared" si="9"/>
        <v>104782.639062</v>
      </c>
      <c r="K68" s="15">
        <f t="shared" si="10"/>
        <v>93620.446662000002</v>
      </c>
      <c r="M68" s="124"/>
      <c r="N68" s="124"/>
    </row>
    <row r="69" spans="1:14" ht="13.5" thickBot="1">
      <c r="A69" s="174" t="s">
        <v>2</v>
      </c>
      <c r="B69" s="53" t="s">
        <v>35</v>
      </c>
      <c r="C69" s="28" t="s">
        <v>30</v>
      </c>
      <c r="D69" s="98">
        <v>90757</v>
      </c>
      <c r="E69" s="26">
        <v>0</v>
      </c>
      <c r="F69" s="26">
        <v>0</v>
      </c>
      <c r="G69" s="22">
        <f t="shared" si="11"/>
        <v>11217.565199999999</v>
      </c>
      <c r="H69" s="47">
        <v>2790.14</v>
      </c>
      <c r="I69" s="22">
        <f t="shared" si="8"/>
        <v>523.82352600000002</v>
      </c>
      <c r="J69" s="32">
        <f t="shared" si="9"/>
        <v>105288.52872599999</v>
      </c>
      <c r="K69" s="23">
        <f t="shared" si="10"/>
        <v>94070.963525999992</v>
      </c>
      <c r="M69" s="124"/>
      <c r="N69" s="124"/>
    </row>
    <row r="70" spans="1:14">
      <c r="M70" s="77"/>
    </row>
    <row r="71" spans="1:14" ht="13.5">
      <c r="A71" s="57"/>
      <c r="M71" s="77"/>
    </row>
    <row r="72" spans="1:14">
      <c r="M72" s="77"/>
    </row>
  </sheetData>
  <mergeCells count="15">
    <mergeCell ref="L9:N10"/>
    <mergeCell ref="L32:N33"/>
    <mergeCell ref="A9:K9"/>
    <mergeCell ref="A10:I10"/>
    <mergeCell ref="A11:B11"/>
    <mergeCell ref="A59:B59"/>
    <mergeCell ref="A31:J31"/>
    <mergeCell ref="A32:B32"/>
    <mergeCell ref="A58:J58"/>
    <mergeCell ref="B5:K5"/>
    <mergeCell ref="A6:K6"/>
    <mergeCell ref="A2:L2"/>
    <mergeCell ref="A1:K1"/>
    <mergeCell ref="B3:K3"/>
    <mergeCell ref="B4:K4"/>
  </mergeCells>
  <phoneticPr fontId="28" type="noConversion"/>
  <pageMargins left="0.70866141732283505" right="0.70866141732283505" top="0.24803149599999999" bottom="0.24803149599999999" header="0.31496062992126" footer="0.31496062992126"/>
  <pageSetup paperSize="9" scale="5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90"/>
  <sheetViews>
    <sheetView workbookViewId="0">
      <selection activeCell="A58" sqref="A58:G58"/>
    </sheetView>
  </sheetViews>
  <sheetFormatPr defaultRowHeight="12.75"/>
  <cols>
    <col min="1" max="1" width="14.5703125" customWidth="1"/>
    <col min="2" max="2" width="24.85546875" bestFit="1" customWidth="1"/>
    <col min="3" max="3" width="6.28515625" bestFit="1" customWidth="1"/>
    <col min="4" max="4" width="9.28515625" customWidth="1"/>
    <col min="5" max="5" width="8.5703125" customWidth="1"/>
    <col min="6" max="6" width="10.28515625" customWidth="1"/>
    <col min="7" max="7" width="11.7109375" bestFit="1" customWidth="1"/>
    <col min="8" max="8" width="8.7109375" customWidth="1"/>
  </cols>
  <sheetData>
    <row r="1" spans="1:8" ht="13.5" thickBot="1"/>
    <row r="2" spans="1:8" ht="23.25">
      <c r="A2" s="257" t="s">
        <v>110</v>
      </c>
      <c r="B2" s="257"/>
      <c r="C2" s="257"/>
      <c r="D2" s="257"/>
      <c r="E2" s="257"/>
      <c r="F2" s="257"/>
      <c r="G2" s="257"/>
      <c r="H2" s="269"/>
    </row>
    <row r="3" spans="1:8" ht="16.5">
      <c r="A3" s="85" t="s">
        <v>111</v>
      </c>
      <c r="B3" s="85"/>
      <c r="C3" s="85"/>
      <c r="D3" s="85"/>
      <c r="E3" s="85"/>
      <c r="F3" s="85"/>
      <c r="G3" s="85"/>
      <c r="H3" s="142"/>
    </row>
    <row r="4" spans="1:8" ht="15">
      <c r="A4" s="244" t="s">
        <v>106</v>
      </c>
      <c r="B4" s="244"/>
      <c r="C4" s="244"/>
      <c r="D4" s="244"/>
      <c r="E4" s="244"/>
      <c r="F4" s="244"/>
      <c r="G4" s="244"/>
      <c r="H4" s="143"/>
    </row>
    <row r="5" spans="1:8" ht="15">
      <c r="A5" s="244" t="s">
        <v>107</v>
      </c>
      <c r="B5" s="244"/>
      <c r="C5" s="244"/>
      <c r="D5" s="244"/>
      <c r="E5" s="244"/>
      <c r="F5" s="244"/>
      <c r="G5" s="244"/>
      <c r="H5" s="143"/>
    </row>
    <row r="6" spans="1:8" ht="15">
      <c r="A6" s="244" t="s">
        <v>108</v>
      </c>
      <c r="B6" s="244"/>
      <c r="C6" s="244"/>
      <c r="D6" s="244"/>
      <c r="E6" s="244"/>
      <c r="F6" s="244"/>
      <c r="G6" s="244"/>
      <c r="H6" s="143"/>
    </row>
    <row r="7" spans="1:8" ht="18">
      <c r="A7" s="264" t="s">
        <v>109</v>
      </c>
      <c r="B7" s="264"/>
      <c r="C7" s="264"/>
      <c r="D7" s="264"/>
      <c r="E7" s="264"/>
      <c r="F7" s="264"/>
      <c r="G7" s="264"/>
      <c r="H7" s="265"/>
    </row>
    <row r="8" spans="1:8" ht="18.75" thickBot="1">
      <c r="A8" s="144"/>
      <c r="B8" s="144"/>
      <c r="C8" s="144"/>
      <c r="D8" s="144"/>
      <c r="E8" s="144"/>
      <c r="F8" s="144"/>
      <c r="G8" s="144"/>
      <c r="H8" s="145"/>
    </row>
    <row r="9" spans="1:8" ht="15.75" thickBot="1">
      <c r="A9" s="146" t="s">
        <v>203</v>
      </c>
      <c r="B9" s="147"/>
      <c r="C9" s="147"/>
      <c r="D9" s="147"/>
      <c r="E9" s="147"/>
      <c r="F9" s="147"/>
      <c r="G9" s="148"/>
      <c r="H9" s="149"/>
    </row>
    <row r="10" spans="1:8" ht="16.5" thickBot="1">
      <c r="A10" s="266" t="s">
        <v>29</v>
      </c>
      <c r="B10" s="267"/>
      <c r="C10" s="267"/>
      <c r="D10" s="267"/>
      <c r="E10" s="267"/>
      <c r="F10" s="267"/>
      <c r="G10" s="268"/>
    </row>
    <row r="11" spans="1:8" ht="13.5" thickBot="1">
      <c r="A11" s="229" t="s">
        <v>15</v>
      </c>
      <c r="B11" s="230"/>
      <c r="C11" s="43" t="s">
        <v>8</v>
      </c>
      <c r="D11" s="159" t="s">
        <v>0</v>
      </c>
      <c r="E11" s="159" t="s">
        <v>177</v>
      </c>
      <c r="F11" s="42" t="s">
        <v>141</v>
      </c>
      <c r="G11" s="160" t="s">
        <v>1</v>
      </c>
    </row>
    <row r="12" spans="1:8" ht="13.5" thickBot="1">
      <c r="A12" s="44" t="s">
        <v>198</v>
      </c>
      <c r="B12" s="45" t="s">
        <v>130</v>
      </c>
      <c r="C12" s="46">
        <v>11</v>
      </c>
      <c r="D12" s="104">
        <v>93068</v>
      </c>
      <c r="E12" s="115">
        <v>1400</v>
      </c>
      <c r="F12" s="104">
        <f t="shared" ref="F12:F29" si="0">(D12-E12)*12.36%</f>
        <v>11330.164799999999</v>
      </c>
      <c r="G12" s="150">
        <f>D12-E12+F12</f>
        <v>102998.1648</v>
      </c>
    </row>
    <row r="13" spans="1:8" ht="13.5" thickBot="1">
      <c r="A13" s="13" t="s">
        <v>198</v>
      </c>
      <c r="B13" s="4" t="s">
        <v>178</v>
      </c>
      <c r="C13" s="27" t="s">
        <v>129</v>
      </c>
      <c r="D13" s="92">
        <v>92418</v>
      </c>
      <c r="E13" s="115">
        <v>1400</v>
      </c>
      <c r="F13" s="92">
        <f t="shared" si="0"/>
        <v>11249.824799999999</v>
      </c>
      <c r="G13" s="161">
        <f t="shared" ref="G13:G29" si="1">D13-E13+F13</f>
        <v>102267.8248</v>
      </c>
    </row>
    <row r="14" spans="1:8" ht="13.5" thickBot="1">
      <c r="A14" s="13" t="s">
        <v>198</v>
      </c>
      <c r="B14" s="4" t="s">
        <v>22</v>
      </c>
      <c r="C14" s="27">
        <v>6</v>
      </c>
      <c r="D14" s="92">
        <v>93868</v>
      </c>
      <c r="E14" s="115">
        <v>1400</v>
      </c>
      <c r="F14" s="92">
        <f t="shared" si="0"/>
        <v>11429.0448</v>
      </c>
      <c r="G14" s="161">
        <f t="shared" si="1"/>
        <v>103897.0448</v>
      </c>
    </row>
    <row r="15" spans="1:8" ht="13.5" thickBot="1">
      <c r="A15" s="13" t="s">
        <v>198</v>
      </c>
      <c r="B15" s="4" t="s">
        <v>23</v>
      </c>
      <c r="C15" s="27">
        <v>3</v>
      </c>
      <c r="D15" s="92">
        <v>94368</v>
      </c>
      <c r="E15" s="115">
        <v>1400</v>
      </c>
      <c r="F15" s="92">
        <f t="shared" si="0"/>
        <v>11490.844799999999</v>
      </c>
      <c r="G15" s="161">
        <f t="shared" si="1"/>
        <v>104458.84479999999</v>
      </c>
    </row>
    <row r="16" spans="1:8" ht="13.5" thickBot="1">
      <c r="A16" s="13" t="s">
        <v>7</v>
      </c>
      <c r="B16" s="4" t="s">
        <v>19</v>
      </c>
      <c r="C16" s="27">
        <v>3</v>
      </c>
      <c r="D16" s="92">
        <v>95668</v>
      </c>
      <c r="E16" s="115">
        <v>1400</v>
      </c>
      <c r="F16" s="92">
        <f t="shared" si="0"/>
        <v>11651.524799999999</v>
      </c>
      <c r="G16" s="161">
        <f t="shared" si="1"/>
        <v>105919.5248</v>
      </c>
    </row>
    <row r="17" spans="1:7" ht="13.5" thickBot="1">
      <c r="A17" s="13" t="s">
        <v>20</v>
      </c>
      <c r="B17" s="4" t="s">
        <v>21</v>
      </c>
      <c r="C17" s="27">
        <v>11</v>
      </c>
      <c r="D17" s="92">
        <v>95768</v>
      </c>
      <c r="E17" s="115">
        <v>1400</v>
      </c>
      <c r="F17" s="92">
        <f t="shared" si="0"/>
        <v>11663.884799999998</v>
      </c>
      <c r="G17" s="161">
        <f t="shared" si="1"/>
        <v>106031.8848</v>
      </c>
    </row>
    <row r="18" spans="1:7" ht="13.5" thickBot="1">
      <c r="A18" s="13" t="s">
        <v>199</v>
      </c>
      <c r="B18" s="4" t="s">
        <v>89</v>
      </c>
      <c r="C18" s="27">
        <v>12</v>
      </c>
      <c r="D18" s="92">
        <v>98768</v>
      </c>
      <c r="E18" s="115">
        <v>1400</v>
      </c>
      <c r="F18" s="92">
        <f t="shared" si="0"/>
        <v>12034.684799999999</v>
      </c>
      <c r="G18" s="161">
        <f t="shared" si="1"/>
        <v>109402.6848</v>
      </c>
    </row>
    <row r="19" spans="1:7" ht="13.5" thickBot="1">
      <c r="A19" s="13" t="s">
        <v>199</v>
      </c>
      <c r="B19" s="4" t="s">
        <v>124</v>
      </c>
      <c r="C19" s="27"/>
      <c r="D19" s="92">
        <v>95568</v>
      </c>
      <c r="E19" s="115">
        <v>1400</v>
      </c>
      <c r="F19" s="92">
        <f t="shared" si="0"/>
        <v>11639.164799999999</v>
      </c>
      <c r="G19" s="161">
        <f t="shared" si="1"/>
        <v>105807.1648</v>
      </c>
    </row>
    <row r="20" spans="1:7" ht="13.5" thickBot="1">
      <c r="A20" s="13" t="s">
        <v>133</v>
      </c>
      <c r="B20" s="4" t="s">
        <v>132</v>
      </c>
      <c r="C20" s="27">
        <v>12</v>
      </c>
      <c r="D20" s="92">
        <v>95788</v>
      </c>
      <c r="E20" s="115">
        <v>1400</v>
      </c>
      <c r="F20" s="92">
        <f t="shared" si="0"/>
        <v>11666.3568</v>
      </c>
      <c r="G20" s="161">
        <f t="shared" si="1"/>
        <v>106054.35679999999</v>
      </c>
    </row>
    <row r="21" spans="1:7" ht="13.5" thickBot="1">
      <c r="A21" s="13" t="s">
        <v>133</v>
      </c>
      <c r="B21" s="4" t="s">
        <v>134</v>
      </c>
      <c r="C21" s="27">
        <v>12</v>
      </c>
      <c r="D21" s="92">
        <v>96168</v>
      </c>
      <c r="E21" s="115">
        <v>1400</v>
      </c>
      <c r="F21" s="92">
        <f t="shared" si="0"/>
        <v>11713.324799999999</v>
      </c>
      <c r="G21" s="161">
        <f t="shared" si="1"/>
        <v>106481.3248</v>
      </c>
    </row>
    <row r="22" spans="1:7" ht="13.5" thickBot="1">
      <c r="A22" s="13" t="s">
        <v>133</v>
      </c>
      <c r="B22" s="4" t="s">
        <v>179</v>
      </c>
      <c r="C22" s="27">
        <v>10</v>
      </c>
      <c r="D22" s="92">
        <v>97468</v>
      </c>
      <c r="E22" s="115">
        <v>1400</v>
      </c>
      <c r="F22" s="92">
        <f t="shared" si="0"/>
        <v>11874.004799999999</v>
      </c>
      <c r="G22" s="161">
        <f t="shared" si="1"/>
        <v>107942.0048</v>
      </c>
    </row>
    <row r="23" spans="1:7" ht="13.5" thickBot="1">
      <c r="A23" s="13" t="s">
        <v>123</v>
      </c>
      <c r="B23" s="4" t="s">
        <v>122</v>
      </c>
      <c r="C23" s="27">
        <v>1.9</v>
      </c>
      <c r="D23" s="92">
        <v>99268</v>
      </c>
      <c r="E23" s="115">
        <v>1400</v>
      </c>
      <c r="F23" s="92">
        <f t="shared" si="0"/>
        <v>12096.484799999998</v>
      </c>
      <c r="G23" s="161">
        <f t="shared" si="1"/>
        <v>109964.48480000001</v>
      </c>
    </row>
    <row r="24" spans="1:7" ht="13.5" thickBot="1">
      <c r="A24" s="13" t="s">
        <v>133</v>
      </c>
      <c r="B24" s="4" t="s">
        <v>104</v>
      </c>
      <c r="C24" s="27">
        <v>3</v>
      </c>
      <c r="D24" s="92">
        <v>95668</v>
      </c>
      <c r="E24" s="115">
        <v>1400</v>
      </c>
      <c r="F24" s="92">
        <f t="shared" si="0"/>
        <v>11651.524799999999</v>
      </c>
      <c r="G24" s="161">
        <f t="shared" si="1"/>
        <v>105919.5248</v>
      </c>
    </row>
    <row r="25" spans="1:7" ht="13.5" thickBot="1">
      <c r="A25" s="13" t="s">
        <v>133</v>
      </c>
      <c r="B25" s="4" t="s">
        <v>113</v>
      </c>
      <c r="C25" s="27">
        <v>8</v>
      </c>
      <c r="D25" s="92">
        <v>100218</v>
      </c>
      <c r="E25" s="115">
        <v>1400</v>
      </c>
      <c r="F25" s="92">
        <f t="shared" si="0"/>
        <v>12213.904799999998</v>
      </c>
      <c r="G25" s="161">
        <f t="shared" si="1"/>
        <v>111031.9048</v>
      </c>
    </row>
    <row r="26" spans="1:7" ht="13.5" thickBot="1">
      <c r="A26" s="13" t="s">
        <v>133</v>
      </c>
      <c r="B26" s="4" t="s">
        <v>131</v>
      </c>
      <c r="C26" s="27"/>
      <c r="D26" s="92">
        <v>95918</v>
      </c>
      <c r="E26" s="115">
        <v>1400</v>
      </c>
      <c r="F26" s="92">
        <f t="shared" si="0"/>
        <v>11682.424799999999</v>
      </c>
      <c r="G26" s="161">
        <f t="shared" si="1"/>
        <v>106200.42479999999</v>
      </c>
    </row>
    <row r="27" spans="1:7" ht="13.5" thickBot="1">
      <c r="A27" s="74" t="s">
        <v>125</v>
      </c>
      <c r="B27" s="4" t="s">
        <v>180</v>
      </c>
      <c r="C27" s="27" t="s">
        <v>128</v>
      </c>
      <c r="D27" s="92">
        <v>95218</v>
      </c>
      <c r="E27" s="115">
        <v>1400</v>
      </c>
      <c r="F27" s="92">
        <f t="shared" si="0"/>
        <v>11595.904799999998</v>
      </c>
      <c r="G27" s="161">
        <f t="shared" si="1"/>
        <v>105413.9048</v>
      </c>
    </row>
    <row r="28" spans="1:7" ht="13.5" thickBot="1">
      <c r="A28" s="13" t="s">
        <v>2</v>
      </c>
      <c r="B28" s="4" t="s">
        <v>94</v>
      </c>
      <c r="C28" s="27" t="s">
        <v>30</v>
      </c>
      <c r="D28" s="95">
        <v>87118</v>
      </c>
      <c r="E28" s="115">
        <v>0</v>
      </c>
      <c r="F28" s="92">
        <f t="shared" si="0"/>
        <v>10767.784799999999</v>
      </c>
      <c r="G28" s="161">
        <f t="shared" si="1"/>
        <v>97885.784799999994</v>
      </c>
    </row>
    <row r="29" spans="1:7" ht="13.5" thickBot="1">
      <c r="A29" s="20" t="s">
        <v>2</v>
      </c>
      <c r="B29" s="21" t="s">
        <v>95</v>
      </c>
      <c r="C29" s="28" t="s">
        <v>30</v>
      </c>
      <c r="D29" s="95">
        <v>87118</v>
      </c>
      <c r="E29" s="176">
        <v>0</v>
      </c>
      <c r="F29" s="95">
        <f t="shared" si="0"/>
        <v>10767.784799999999</v>
      </c>
      <c r="G29" s="139">
        <f t="shared" si="1"/>
        <v>97885.784799999994</v>
      </c>
    </row>
    <row r="30" spans="1:7" ht="13.5" thickBot="1">
      <c r="B30" s="3"/>
      <c r="D30" s="7"/>
      <c r="E30" s="7"/>
      <c r="F30" s="7"/>
      <c r="G30" s="7"/>
    </row>
    <row r="31" spans="1:7" ht="16.5" thickBot="1">
      <c r="A31" s="254" t="s">
        <v>24</v>
      </c>
      <c r="B31" s="255"/>
      <c r="C31" s="255"/>
      <c r="D31" s="255"/>
      <c r="E31" s="255"/>
      <c r="F31" s="255"/>
      <c r="G31" s="262"/>
    </row>
    <row r="32" spans="1:7" ht="13.5" thickBot="1">
      <c r="A32" s="242" t="s">
        <v>15</v>
      </c>
      <c r="B32" s="259"/>
      <c r="C32" s="162" t="s">
        <v>8</v>
      </c>
      <c r="D32" s="159" t="s">
        <v>0</v>
      </c>
      <c r="E32" s="159" t="s">
        <v>177</v>
      </c>
      <c r="F32" s="42" t="s">
        <v>141</v>
      </c>
      <c r="G32" s="160" t="s">
        <v>1</v>
      </c>
    </row>
    <row r="33" spans="1:7" ht="13.5" thickBot="1">
      <c r="A33" s="44" t="s">
        <v>7</v>
      </c>
      <c r="B33" s="45" t="s">
        <v>25</v>
      </c>
      <c r="C33" s="46">
        <v>0.9</v>
      </c>
      <c r="D33" s="104">
        <v>97273</v>
      </c>
      <c r="E33" s="115">
        <v>1400</v>
      </c>
      <c r="F33" s="104">
        <f t="shared" ref="F33:F56" si="2">(D33-E33)*12.36%</f>
        <v>11849.902799999998</v>
      </c>
      <c r="G33" s="150">
        <f t="shared" ref="G33:G56" si="3">D33-E33+F33</f>
        <v>107722.9028</v>
      </c>
    </row>
    <row r="34" spans="1:7" ht="13.5" thickBot="1">
      <c r="A34" s="13" t="s">
        <v>136</v>
      </c>
      <c r="B34" s="34" t="s">
        <v>135</v>
      </c>
      <c r="C34" s="35">
        <v>1</v>
      </c>
      <c r="D34" s="94">
        <v>98923</v>
      </c>
      <c r="E34" s="115">
        <v>1400</v>
      </c>
      <c r="F34" s="94">
        <f t="shared" si="2"/>
        <v>12053.842799999999</v>
      </c>
      <c r="G34" s="161">
        <f t="shared" si="3"/>
        <v>109576.8428</v>
      </c>
    </row>
    <row r="35" spans="1:7" ht="13.5" thickBot="1">
      <c r="A35" s="151" t="s">
        <v>139</v>
      </c>
      <c r="B35" s="34" t="s">
        <v>137</v>
      </c>
      <c r="C35" s="35">
        <v>1.2</v>
      </c>
      <c r="D35" s="94">
        <v>97973</v>
      </c>
      <c r="E35" s="115">
        <v>1400</v>
      </c>
      <c r="F35" s="94">
        <f t="shared" si="2"/>
        <v>11936.422799999998</v>
      </c>
      <c r="G35" s="161">
        <f t="shared" si="3"/>
        <v>108509.4228</v>
      </c>
    </row>
    <row r="36" spans="1:7" ht="13.5" thickBot="1">
      <c r="A36" s="151" t="s">
        <v>6</v>
      </c>
      <c r="B36" s="9" t="s">
        <v>12</v>
      </c>
      <c r="C36" s="27">
        <v>8</v>
      </c>
      <c r="D36" s="94">
        <v>98273</v>
      </c>
      <c r="E36" s="115">
        <v>1400</v>
      </c>
      <c r="F36" s="94">
        <f t="shared" si="2"/>
        <v>11973.502799999998</v>
      </c>
      <c r="G36" s="161">
        <f t="shared" si="3"/>
        <v>108846.5028</v>
      </c>
    </row>
    <row r="37" spans="1:7" ht="13.5" thickBot="1">
      <c r="A37" s="14" t="s">
        <v>6</v>
      </c>
      <c r="B37" s="9" t="s">
        <v>140</v>
      </c>
      <c r="C37" s="27">
        <v>8</v>
      </c>
      <c r="D37" s="94">
        <v>99773</v>
      </c>
      <c r="E37" s="115">
        <v>1400</v>
      </c>
      <c r="F37" s="94">
        <f t="shared" si="2"/>
        <v>12158.902799999998</v>
      </c>
      <c r="G37" s="161">
        <f t="shared" si="3"/>
        <v>110531.9028</v>
      </c>
    </row>
    <row r="38" spans="1:7" ht="13.5" thickBot="1">
      <c r="A38" s="14" t="s">
        <v>26</v>
      </c>
      <c r="B38" s="9" t="s">
        <v>27</v>
      </c>
      <c r="C38" s="27">
        <v>8</v>
      </c>
      <c r="D38" s="94">
        <v>95563</v>
      </c>
      <c r="E38" s="115">
        <v>1400</v>
      </c>
      <c r="F38" s="94">
        <f t="shared" si="2"/>
        <v>11638.546799999998</v>
      </c>
      <c r="G38" s="161">
        <f t="shared" si="3"/>
        <v>105801.5468</v>
      </c>
    </row>
    <row r="39" spans="1:7" ht="13.5" thickBot="1">
      <c r="A39" s="14" t="s">
        <v>26</v>
      </c>
      <c r="B39" s="9" t="s">
        <v>112</v>
      </c>
      <c r="C39" s="27">
        <v>18</v>
      </c>
      <c r="D39" s="94">
        <v>97773</v>
      </c>
      <c r="E39" s="115">
        <v>1400</v>
      </c>
      <c r="F39" s="94">
        <f t="shared" si="2"/>
        <v>11911.702799999999</v>
      </c>
      <c r="G39" s="161">
        <f t="shared" si="3"/>
        <v>108284.7028</v>
      </c>
    </row>
    <row r="40" spans="1:7" ht="13.5" thickBot="1">
      <c r="A40" s="14" t="s">
        <v>10</v>
      </c>
      <c r="B40" s="9" t="s">
        <v>9</v>
      </c>
      <c r="C40" s="27">
        <v>1.2</v>
      </c>
      <c r="D40" s="94">
        <v>98153</v>
      </c>
      <c r="E40" s="115">
        <v>1400</v>
      </c>
      <c r="F40" s="94">
        <f t="shared" si="2"/>
        <v>11958.670799999998</v>
      </c>
      <c r="G40" s="161">
        <f t="shared" si="3"/>
        <v>108711.67079999999</v>
      </c>
    </row>
    <row r="41" spans="1:7" ht="13.5" thickBot="1">
      <c r="A41" s="14" t="s">
        <v>78</v>
      </c>
      <c r="B41" s="9" t="s">
        <v>76</v>
      </c>
      <c r="C41" s="27">
        <v>0.35</v>
      </c>
      <c r="D41" s="94">
        <v>101813</v>
      </c>
      <c r="E41" s="115">
        <v>1400</v>
      </c>
      <c r="F41" s="94">
        <f t="shared" si="2"/>
        <v>12411.046799999998</v>
      </c>
      <c r="G41" s="161">
        <f t="shared" si="3"/>
        <v>112824.0468</v>
      </c>
    </row>
    <row r="42" spans="1:7" ht="13.5" thickBot="1">
      <c r="A42" s="14" t="s">
        <v>79</v>
      </c>
      <c r="B42" s="4" t="s">
        <v>77</v>
      </c>
      <c r="C42" s="27">
        <v>0.12</v>
      </c>
      <c r="D42" s="94">
        <v>103113</v>
      </c>
      <c r="E42" s="115">
        <v>1400</v>
      </c>
      <c r="F42" s="94">
        <f t="shared" si="2"/>
        <v>12571.726799999999</v>
      </c>
      <c r="G42" s="161">
        <f t="shared" si="3"/>
        <v>114284.7268</v>
      </c>
    </row>
    <row r="43" spans="1:7" ht="13.5" thickBot="1">
      <c r="A43" s="91" t="s">
        <v>11</v>
      </c>
      <c r="B43" s="102" t="s">
        <v>151</v>
      </c>
      <c r="C43" s="27">
        <v>0.28000000000000003</v>
      </c>
      <c r="D43" s="94">
        <v>99763</v>
      </c>
      <c r="E43" s="115">
        <v>1400</v>
      </c>
      <c r="F43" s="94">
        <f t="shared" si="2"/>
        <v>12157.666799999999</v>
      </c>
      <c r="G43" s="161">
        <f t="shared" si="3"/>
        <v>110520.66680000001</v>
      </c>
    </row>
    <row r="44" spans="1:7" ht="13.5" thickBot="1">
      <c r="A44" s="91" t="s">
        <v>11</v>
      </c>
      <c r="B44" s="102" t="s">
        <v>149</v>
      </c>
      <c r="C44" s="27">
        <v>0.22</v>
      </c>
      <c r="D44" s="94">
        <v>99763</v>
      </c>
      <c r="E44" s="115">
        <v>1400</v>
      </c>
      <c r="F44" s="94">
        <f t="shared" si="2"/>
        <v>12157.666799999999</v>
      </c>
      <c r="G44" s="161">
        <f t="shared" si="3"/>
        <v>110520.66680000001</v>
      </c>
    </row>
    <row r="45" spans="1:7" ht="13.5" thickBot="1">
      <c r="A45" s="14" t="s">
        <v>120</v>
      </c>
      <c r="B45" s="9" t="s">
        <v>121</v>
      </c>
      <c r="C45" s="27">
        <v>0.3</v>
      </c>
      <c r="D45" s="94">
        <v>100573</v>
      </c>
      <c r="E45" s="115">
        <v>1400</v>
      </c>
      <c r="F45" s="94">
        <f t="shared" si="2"/>
        <v>12257.782799999999</v>
      </c>
      <c r="G45" s="161">
        <f t="shared" si="3"/>
        <v>111430.7828</v>
      </c>
    </row>
    <row r="46" spans="1:7" ht="13.5" thickBot="1">
      <c r="A46" s="14" t="s">
        <v>36</v>
      </c>
      <c r="B46" s="9" t="s">
        <v>37</v>
      </c>
      <c r="C46" s="27">
        <v>0.43</v>
      </c>
      <c r="D46" s="94">
        <v>102623</v>
      </c>
      <c r="E46" s="115">
        <v>1400</v>
      </c>
      <c r="F46" s="94">
        <f t="shared" si="2"/>
        <v>12511.162799999998</v>
      </c>
      <c r="G46" s="161">
        <f t="shared" si="3"/>
        <v>113734.16279999999</v>
      </c>
    </row>
    <row r="47" spans="1:7" ht="13.5" thickBot="1">
      <c r="A47" s="14" t="s">
        <v>36</v>
      </c>
      <c r="B47" s="9" t="s">
        <v>118</v>
      </c>
      <c r="C47" s="27">
        <v>0.22</v>
      </c>
      <c r="D47" s="94">
        <v>104073</v>
      </c>
      <c r="E47" s="115">
        <v>1400</v>
      </c>
      <c r="F47" s="94">
        <f t="shared" si="2"/>
        <v>12690.382799999999</v>
      </c>
      <c r="G47" s="161">
        <f t="shared" si="3"/>
        <v>115363.38279999999</v>
      </c>
    </row>
    <row r="48" spans="1:7" ht="13.5" thickBot="1">
      <c r="A48" s="14" t="s">
        <v>36</v>
      </c>
      <c r="B48" s="9" t="s">
        <v>38</v>
      </c>
      <c r="C48" s="27">
        <v>0.33</v>
      </c>
      <c r="D48" s="94">
        <v>104116</v>
      </c>
      <c r="E48" s="115">
        <v>1400</v>
      </c>
      <c r="F48" s="94">
        <f t="shared" si="2"/>
        <v>12695.6976</v>
      </c>
      <c r="G48" s="161">
        <f t="shared" si="3"/>
        <v>115411.6976</v>
      </c>
    </row>
    <row r="49" spans="1:7" ht="13.5" thickBot="1">
      <c r="A49" s="13" t="s">
        <v>36</v>
      </c>
      <c r="B49" s="4" t="s">
        <v>114</v>
      </c>
      <c r="C49" s="27"/>
      <c r="D49" s="94">
        <v>98793</v>
      </c>
      <c r="E49" s="115">
        <v>1400</v>
      </c>
      <c r="F49" s="94">
        <f t="shared" si="2"/>
        <v>12037.774799999999</v>
      </c>
      <c r="G49" s="161">
        <f t="shared" si="3"/>
        <v>109430.7748</v>
      </c>
    </row>
    <row r="50" spans="1:7" ht="13.5" thickBot="1">
      <c r="A50" s="13" t="s">
        <v>36</v>
      </c>
      <c r="B50" s="4" t="s">
        <v>145</v>
      </c>
      <c r="C50" s="27"/>
      <c r="D50" s="94">
        <v>100963</v>
      </c>
      <c r="E50" s="115">
        <v>1400</v>
      </c>
      <c r="F50" s="94">
        <f t="shared" si="2"/>
        <v>12305.986799999999</v>
      </c>
      <c r="G50" s="161">
        <f t="shared" si="3"/>
        <v>111868.9868</v>
      </c>
    </row>
    <row r="51" spans="1:7" ht="13.5" thickBot="1">
      <c r="A51" s="13" t="s">
        <v>36</v>
      </c>
      <c r="B51" s="4" t="s">
        <v>138</v>
      </c>
      <c r="C51" s="27"/>
      <c r="D51" s="94">
        <v>99983</v>
      </c>
      <c r="E51" s="115">
        <v>1400</v>
      </c>
      <c r="F51" s="94">
        <f t="shared" si="2"/>
        <v>12184.858799999998</v>
      </c>
      <c r="G51" s="161">
        <f t="shared" si="3"/>
        <v>110767.8588</v>
      </c>
    </row>
    <row r="52" spans="1:7" ht="13.5" thickBot="1">
      <c r="A52" s="14" t="s">
        <v>2</v>
      </c>
      <c r="B52" s="9" t="s">
        <v>3</v>
      </c>
      <c r="C52" s="27" t="s">
        <v>30</v>
      </c>
      <c r="D52" s="94">
        <v>91373</v>
      </c>
      <c r="E52" s="115">
        <v>0</v>
      </c>
      <c r="F52" s="94">
        <f t="shared" si="2"/>
        <v>11293.702799999999</v>
      </c>
      <c r="G52" s="161">
        <f t="shared" si="3"/>
        <v>102666.7028</v>
      </c>
    </row>
    <row r="53" spans="1:7" ht="13.5" thickBot="1">
      <c r="A53" s="14" t="s">
        <v>2</v>
      </c>
      <c r="B53" s="9" t="s">
        <v>4</v>
      </c>
      <c r="C53" s="27" t="s">
        <v>30</v>
      </c>
      <c r="D53" s="94">
        <v>93273</v>
      </c>
      <c r="E53" s="115">
        <v>0</v>
      </c>
      <c r="F53" s="94">
        <f t="shared" si="2"/>
        <v>11528.542799999999</v>
      </c>
      <c r="G53" s="161">
        <f t="shared" si="3"/>
        <v>104801.5428</v>
      </c>
    </row>
    <row r="54" spans="1:7" ht="13.5" thickBot="1">
      <c r="A54" s="13" t="s">
        <v>2</v>
      </c>
      <c r="B54" s="4" t="s">
        <v>14</v>
      </c>
      <c r="C54" s="27" t="s">
        <v>30</v>
      </c>
      <c r="D54" s="94">
        <v>93323</v>
      </c>
      <c r="E54" s="115">
        <v>0</v>
      </c>
      <c r="F54" s="94">
        <f t="shared" si="2"/>
        <v>11534.7228</v>
      </c>
      <c r="G54" s="161">
        <f t="shared" si="3"/>
        <v>104857.7228</v>
      </c>
    </row>
    <row r="55" spans="1:7" ht="13.5" thickBot="1">
      <c r="A55" s="14" t="s">
        <v>2</v>
      </c>
      <c r="B55" s="9" t="s">
        <v>5</v>
      </c>
      <c r="C55" s="27" t="s">
        <v>30</v>
      </c>
      <c r="D55" s="94">
        <v>91063</v>
      </c>
      <c r="E55" s="115">
        <v>0</v>
      </c>
      <c r="F55" s="94">
        <f t="shared" si="2"/>
        <v>11255.386799999998</v>
      </c>
      <c r="G55" s="161">
        <f t="shared" si="3"/>
        <v>102318.38679999999</v>
      </c>
    </row>
    <row r="56" spans="1:7" ht="13.5" thickBot="1">
      <c r="A56" s="50" t="s">
        <v>2</v>
      </c>
      <c r="B56" s="51" t="s">
        <v>31</v>
      </c>
      <c r="C56" s="28" t="s">
        <v>30</v>
      </c>
      <c r="D56" s="105">
        <v>95263</v>
      </c>
      <c r="E56" s="176">
        <v>0</v>
      </c>
      <c r="F56" s="105">
        <f t="shared" si="2"/>
        <v>11774.506799999999</v>
      </c>
      <c r="G56" s="139">
        <f t="shared" si="3"/>
        <v>107037.5068</v>
      </c>
    </row>
    <row r="57" spans="1:7" ht="13.5" thickBot="1">
      <c r="B57" s="3"/>
      <c r="D57" s="7"/>
      <c r="E57" s="7"/>
      <c r="F57" s="7"/>
      <c r="G57" s="7"/>
    </row>
    <row r="58" spans="1:7" ht="16.5" thickBot="1">
      <c r="A58" s="233" t="s">
        <v>28</v>
      </c>
      <c r="B58" s="260"/>
      <c r="C58" s="260"/>
      <c r="D58" s="260"/>
      <c r="E58" s="260"/>
      <c r="F58" s="260"/>
      <c r="G58" s="263"/>
    </row>
    <row r="59" spans="1:7" ht="13.5" thickBot="1">
      <c r="A59" s="229" t="s">
        <v>15</v>
      </c>
      <c r="B59" s="230"/>
      <c r="C59" s="42" t="s">
        <v>8</v>
      </c>
      <c r="D59" s="159" t="s">
        <v>0</v>
      </c>
      <c r="E59" s="159" t="s">
        <v>177</v>
      </c>
      <c r="F59" s="42" t="s">
        <v>141</v>
      </c>
      <c r="G59" s="160" t="s">
        <v>1</v>
      </c>
    </row>
    <row r="60" spans="1:7" ht="13.5" thickBot="1">
      <c r="A60" s="109" t="s">
        <v>33</v>
      </c>
      <c r="B60" s="110" t="s">
        <v>91</v>
      </c>
      <c r="C60" s="46">
        <v>0.92</v>
      </c>
      <c r="D60" s="111">
        <v>97173</v>
      </c>
      <c r="E60" s="115">
        <v>1400</v>
      </c>
      <c r="F60" s="104">
        <f t="shared" ref="F60:F69" si="4">(D60-E60)*12.36%</f>
        <v>11837.542799999999</v>
      </c>
      <c r="G60" s="150">
        <f t="shared" ref="G60:G69" si="5">D60-E60+F60</f>
        <v>107610.5428</v>
      </c>
    </row>
    <row r="61" spans="1:7" ht="13.5" thickBot="1">
      <c r="A61" s="54" t="s">
        <v>33</v>
      </c>
      <c r="B61" s="55" t="s">
        <v>90</v>
      </c>
      <c r="C61" s="35">
        <v>2</v>
      </c>
      <c r="D61" s="96">
        <v>97173</v>
      </c>
      <c r="E61" s="115">
        <v>1400</v>
      </c>
      <c r="F61" s="94">
        <f t="shared" si="4"/>
        <v>11837.542799999999</v>
      </c>
      <c r="G61" s="161">
        <f t="shared" si="5"/>
        <v>107610.5428</v>
      </c>
    </row>
    <row r="62" spans="1:7" ht="13.5" thickBot="1">
      <c r="A62" s="54" t="s">
        <v>33</v>
      </c>
      <c r="B62" s="55" t="s">
        <v>158</v>
      </c>
      <c r="C62" s="35">
        <v>2</v>
      </c>
      <c r="D62" s="96">
        <v>97673</v>
      </c>
      <c r="E62" s="115">
        <v>1400</v>
      </c>
      <c r="F62" s="94">
        <f t="shared" si="4"/>
        <v>11899.342799999999</v>
      </c>
      <c r="G62" s="161">
        <f t="shared" si="5"/>
        <v>108172.3428</v>
      </c>
    </row>
    <row r="63" spans="1:7" ht="13.5" thickBot="1">
      <c r="A63" s="24" t="s">
        <v>82</v>
      </c>
      <c r="B63" s="18" t="s">
        <v>13</v>
      </c>
      <c r="C63" s="27">
        <v>4.2</v>
      </c>
      <c r="D63" s="97">
        <v>96873</v>
      </c>
      <c r="E63" s="115">
        <v>1400</v>
      </c>
      <c r="F63" s="94">
        <f t="shared" si="4"/>
        <v>11800.462799999999</v>
      </c>
      <c r="G63" s="161">
        <f t="shared" si="5"/>
        <v>107273.46279999999</v>
      </c>
    </row>
    <row r="64" spans="1:7" ht="13.5" thickBot="1">
      <c r="A64" s="24" t="s">
        <v>40</v>
      </c>
      <c r="B64" s="18" t="s">
        <v>39</v>
      </c>
      <c r="C64" s="27">
        <v>6.5</v>
      </c>
      <c r="D64" s="97">
        <v>98673</v>
      </c>
      <c r="E64" s="115">
        <v>1400</v>
      </c>
      <c r="F64" s="94">
        <f t="shared" si="4"/>
        <v>12022.942799999999</v>
      </c>
      <c r="G64" s="161">
        <f t="shared" si="5"/>
        <v>109295.9428</v>
      </c>
    </row>
    <row r="65" spans="1:8" ht="13.5" thickBot="1">
      <c r="A65" s="24" t="s">
        <v>88</v>
      </c>
      <c r="B65" s="18" t="s">
        <v>87</v>
      </c>
      <c r="C65" s="27">
        <v>30</v>
      </c>
      <c r="D65" s="97">
        <v>98023</v>
      </c>
      <c r="E65" s="115">
        <v>1400</v>
      </c>
      <c r="F65" s="94">
        <f t="shared" si="4"/>
        <v>11942.602799999999</v>
      </c>
      <c r="G65" s="161">
        <f t="shared" si="5"/>
        <v>108565.60279999999</v>
      </c>
    </row>
    <row r="66" spans="1:8" ht="13.5" thickBot="1">
      <c r="A66" s="24" t="s">
        <v>81</v>
      </c>
      <c r="B66" s="18" t="s">
        <v>80</v>
      </c>
      <c r="C66" s="27">
        <v>50</v>
      </c>
      <c r="D66" s="97">
        <v>98323</v>
      </c>
      <c r="E66" s="115">
        <v>1400</v>
      </c>
      <c r="F66" s="94">
        <f t="shared" si="4"/>
        <v>11979.682799999999</v>
      </c>
      <c r="G66" s="161">
        <f t="shared" si="5"/>
        <v>108902.6828</v>
      </c>
    </row>
    <row r="67" spans="1:8" ht="13.5" thickBot="1">
      <c r="A67" s="24" t="s">
        <v>2</v>
      </c>
      <c r="B67" s="18" t="s">
        <v>32</v>
      </c>
      <c r="C67" s="27" t="s">
        <v>30</v>
      </c>
      <c r="D67" s="97">
        <v>92373</v>
      </c>
      <c r="E67" s="115">
        <v>0</v>
      </c>
      <c r="F67" s="94">
        <f t="shared" si="4"/>
        <v>11417.302799999999</v>
      </c>
      <c r="G67" s="161">
        <f t="shared" si="5"/>
        <v>103790.3028</v>
      </c>
    </row>
    <row r="68" spans="1:8" ht="13.5" thickBot="1">
      <c r="A68" s="24" t="s">
        <v>2</v>
      </c>
      <c r="B68" s="18" t="s">
        <v>34</v>
      </c>
      <c r="C68" s="27" t="s">
        <v>30</v>
      </c>
      <c r="D68" s="97">
        <v>92973</v>
      </c>
      <c r="E68" s="115">
        <v>0</v>
      </c>
      <c r="F68" s="94">
        <f t="shared" si="4"/>
        <v>11491.462799999999</v>
      </c>
      <c r="G68" s="161">
        <f t="shared" si="5"/>
        <v>104464.46279999999</v>
      </c>
    </row>
    <row r="69" spans="1:8" ht="13.5" thickBot="1">
      <c r="A69" s="53" t="s">
        <v>2</v>
      </c>
      <c r="B69" s="25" t="s">
        <v>35</v>
      </c>
      <c r="C69" s="28" t="s">
        <v>30</v>
      </c>
      <c r="D69" s="98">
        <v>93423</v>
      </c>
      <c r="E69" s="176">
        <v>0</v>
      </c>
      <c r="F69" s="105">
        <f t="shared" si="4"/>
        <v>11547.082799999998</v>
      </c>
      <c r="G69" s="139">
        <f t="shared" si="5"/>
        <v>104970.0828</v>
      </c>
    </row>
    <row r="70" spans="1:8" ht="13.5" thickBot="1">
      <c r="A70" s="30"/>
      <c r="B70" s="2"/>
      <c r="C70" s="2"/>
      <c r="D70" s="2"/>
      <c r="E70" s="2"/>
      <c r="F70" s="2"/>
      <c r="G70" s="31"/>
    </row>
    <row r="72" spans="1:8" s="133" customFormat="1">
      <c r="A72" s="158" t="s">
        <v>193</v>
      </c>
    </row>
    <row r="74" spans="1:8">
      <c r="A74" s="152" t="s">
        <v>181</v>
      </c>
      <c r="B74" s="125"/>
      <c r="C74" s="125"/>
      <c r="D74" s="125"/>
      <c r="E74" s="125"/>
      <c r="F74" s="125"/>
      <c r="G74" s="125"/>
      <c r="H74" s="125"/>
    </row>
    <row r="75" spans="1:8" ht="13.5" thickBot="1">
      <c r="A75" s="77"/>
      <c r="B75" s="77"/>
      <c r="C75" s="77"/>
      <c r="D75" s="77"/>
      <c r="E75" s="77"/>
      <c r="F75" s="77"/>
      <c r="G75" s="77"/>
      <c r="H75" s="77"/>
    </row>
    <row r="76" spans="1:8" ht="13.5" thickBot="1">
      <c r="A76" s="153" t="s">
        <v>182</v>
      </c>
      <c r="B76" s="154">
        <v>150</v>
      </c>
      <c r="C76" s="127"/>
      <c r="D76" s="132"/>
      <c r="E76" s="132"/>
      <c r="F76" s="132"/>
      <c r="G76" s="132"/>
      <c r="H76" s="77"/>
    </row>
    <row r="77" spans="1:8" ht="13.5" thickBot="1">
      <c r="A77" s="155" t="s">
        <v>183</v>
      </c>
      <c r="B77" s="156">
        <v>50</v>
      </c>
      <c r="C77" s="66"/>
      <c r="D77" s="123"/>
      <c r="E77" s="123"/>
      <c r="F77" s="123"/>
      <c r="G77" s="12"/>
      <c r="H77" s="77"/>
    </row>
    <row r="78" spans="1:8" ht="13.5" thickBot="1">
      <c r="A78" s="155" t="s">
        <v>184</v>
      </c>
      <c r="B78" s="156">
        <v>500</v>
      </c>
      <c r="C78" s="66"/>
      <c r="D78" s="123"/>
      <c r="E78" s="123"/>
      <c r="F78" s="123"/>
      <c r="G78" s="12"/>
      <c r="H78" s="77"/>
    </row>
    <row r="79" spans="1:8" ht="13.5" thickBot="1">
      <c r="A79" s="155" t="s">
        <v>183</v>
      </c>
      <c r="B79" s="156">
        <v>50</v>
      </c>
      <c r="C79" s="77"/>
      <c r="D79" s="77"/>
      <c r="E79" s="77"/>
      <c r="F79" s="77"/>
      <c r="G79" s="77"/>
      <c r="H79" s="77"/>
    </row>
    <row r="80" spans="1:8" ht="13.5" thickBot="1">
      <c r="A80" s="155" t="s">
        <v>184</v>
      </c>
      <c r="B80" s="156">
        <v>500</v>
      </c>
    </row>
    <row r="81" spans="1:2" ht="13.5" thickBot="1">
      <c r="A81" s="155" t="s">
        <v>185</v>
      </c>
      <c r="B81" s="156">
        <v>900</v>
      </c>
    </row>
    <row r="82" spans="1:2" ht="13.5" thickBot="1">
      <c r="A82" s="155" t="s">
        <v>186</v>
      </c>
      <c r="B82" s="156">
        <v>1400</v>
      </c>
    </row>
    <row r="83" spans="1:2" ht="13.5" thickBot="1">
      <c r="A83" s="155" t="s">
        <v>187</v>
      </c>
      <c r="B83" s="156">
        <v>600</v>
      </c>
    </row>
    <row r="84" spans="1:2" ht="13.5" thickBot="1">
      <c r="A84" s="155" t="s">
        <v>187</v>
      </c>
      <c r="B84" s="156">
        <v>600</v>
      </c>
    </row>
    <row r="85" spans="1:2" ht="13.5" thickBot="1">
      <c r="A85" s="155" t="s">
        <v>188</v>
      </c>
      <c r="B85" s="156">
        <v>200</v>
      </c>
    </row>
    <row r="86" spans="1:2" ht="13.5" thickBot="1">
      <c r="A86" s="155" t="s">
        <v>189</v>
      </c>
      <c r="B86" s="156">
        <v>500</v>
      </c>
    </row>
    <row r="87" spans="1:2" ht="13.5" thickBot="1">
      <c r="A87" s="155" t="s">
        <v>190</v>
      </c>
      <c r="B87" s="156">
        <v>700</v>
      </c>
    </row>
    <row r="88" spans="1:2" ht="13.5" thickBot="1">
      <c r="A88" s="155" t="s">
        <v>191</v>
      </c>
      <c r="B88" s="156">
        <v>200</v>
      </c>
    </row>
    <row r="90" spans="1:2">
      <c r="A90" s="157" t="s">
        <v>192</v>
      </c>
    </row>
  </sheetData>
  <mergeCells count="11">
    <mergeCell ref="A2:H2"/>
    <mergeCell ref="A4:G4"/>
    <mergeCell ref="A5:G5"/>
    <mergeCell ref="A6:G6"/>
    <mergeCell ref="A31:G31"/>
    <mergeCell ref="A32:B32"/>
    <mergeCell ref="A58:G58"/>
    <mergeCell ref="A59:B59"/>
    <mergeCell ref="A7:H7"/>
    <mergeCell ref="A10:G10"/>
    <mergeCell ref="A11:B11"/>
  </mergeCells>
  <phoneticPr fontId="28" type="noConversion"/>
  <pageMargins left="0.70866141732283505" right="0.70866141732283505" top="0.24803149599999999" bottom="0.24803149599999999" header="0.31496062992126" footer="0.31496062992126"/>
  <pageSetup paperSize="9" scale="65" orientation="portrait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O72"/>
  <sheetViews>
    <sheetView workbookViewId="0">
      <selection activeCell="F59" sqref="F59"/>
    </sheetView>
  </sheetViews>
  <sheetFormatPr defaultRowHeight="12.75"/>
  <cols>
    <col min="1" max="1" width="8" customWidth="1"/>
    <col min="2" max="2" width="17.7109375" customWidth="1"/>
    <col min="3" max="3" width="6.42578125" customWidth="1"/>
    <col min="4" max="4" width="13" customWidth="1"/>
    <col min="5" max="5" width="9.28515625" customWidth="1"/>
    <col min="6" max="6" width="8.5703125" customWidth="1"/>
    <col min="7" max="7" width="10.85546875" bestFit="1" customWidth="1"/>
    <col min="8" max="8" width="9.85546875" bestFit="1" customWidth="1"/>
    <col min="9" max="9" width="11.5703125" bestFit="1" customWidth="1"/>
    <col min="10" max="10" width="12.28515625" bestFit="1" customWidth="1"/>
    <col min="11" max="11" width="13.42578125" bestFit="1" customWidth="1"/>
    <col min="13" max="13" width="8.28515625" customWidth="1"/>
    <col min="14" max="14" width="11.85546875" customWidth="1"/>
    <col min="15" max="15" width="0.42578125" customWidth="1"/>
  </cols>
  <sheetData>
    <row r="1" spans="1:14" ht="23.25">
      <c r="A1" s="247" t="s">
        <v>110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76"/>
      <c r="M1" s="76"/>
      <c r="N1" s="76"/>
    </row>
    <row r="2" spans="1:14" ht="16.5">
      <c r="A2" s="249" t="s">
        <v>105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77"/>
      <c r="N2" s="77"/>
    </row>
    <row r="3" spans="1:14" ht="15">
      <c r="A3" s="84"/>
      <c r="B3" s="244" t="s">
        <v>106</v>
      </c>
      <c r="C3" s="244"/>
      <c r="D3" s="244"/>
      <c r="E3" s="244"/>
      <c r="F3" s="244"/>
      <c r="G3" s="244"/>
      <c r="H3" s="244"/>
      <c r="I3" s="244"/>
      <c r="J3" s="244"/>
      <c r="K3" s="244"/>
      <c r="L3" s="77"/>
      <c r="M3" s="77"/>
      <c r="N3" s="77"/>
    </row>
    <row r="4" spans="1:14" ht="15">
      <c r="A4" s="84"/>
      <c r="B4" s="244" t="s">
        <v>107</v>
      </c>
      <c r="C4" s="244"/>
      <c r="D4" s="244"/>
      <c r="E4" s="244"/>
      <c r="F4" s="244"/>
      <c r="G4" s="244"/>
      <c r="H4" s="244"/>
      <c r="I4" s="244"/>
      <c r="J4" s="244"/>
      <c r="K4" s="244"/>
      <c r="L4" s="77"/>
      <c r="M4" s="77"/>
      <c r="N4" s="77"/>
    </row>
    <row r="5" spans="1:14" ht="15">
      <c r="A5" s="84"/>
      <c r="B5" s="244" t="s">
        <v>108</v>
      </c>
      <c r="C5" s="244"/>
      <c r="D5" s="244"/>
      <c r="E5" s="244"/>
      <c r="F5" s="244"/>
      <c r="G5" s="244"/>
      <c r="H5" s="244"/>
      <c r="I5" s="244"/>
      <c r="J5" s="244"/>
      <c r="K5" s="244"/>
      <c r="L5" s="77"/>
      <c r="M5" s="77"/>
      <c r="N5" s="77"/>
    </row>
    <row r="6" spans="1:14" ht="18.75" thickBot="1">
      <c r="A6" s="245" t="s">
        <v>109</v>
      </c>
      <c r="B6" s="246"/>
      <c r="C6" s="246"/>
      <c r="D6" s="246"/>
      <c r="E6" s="246"/>
      <c r="F6" s="246"/>
      <c r="G6" s="246"/>
      <c r="H6" s="246"/>
      <c r="I6" s="246"/>
      <c r="J6" s="246"/>
      <c r="K6" s="246"/>
      <c r="L6" s="2"/>
      <c r="M6" s="2"/>
      <c r="N6" s="2"/>
    </row>
    <row r="7" spans="1:14">
      <c r="L7" s="137"/>
      <c r="M7" s="76"/>
      <c r="N7" s="1"/>
    </row>
    <row r="8" spans="1:14" ht="13.5" thickBot="1">
      <c r="L8" s="138"/>
      <c r="M8" s="77"/>
      <c r="N8" s="78"/>
    </row>
    <row r="9" spans="1:14" ht="16.5" customHeight="1" thickBot="1">
      <c r="A9" s="233" t="s">
        <v>204</v>
      </c>
      <c r="B9" s="234"/>
      <c r="C9" s="234"/>
      <c r="D9" s="234"/>
      <c r="E9" s="234"/>
      <c r="F9" s="234"/>
      <c r="G9" s="234"/>
      <c r="H9" s="234"/>
      <c r="I9" s="234"/>
      <c r="J9" s="234"/>
      <c r="K9" s="234"/>
      <c r="L9" s="236" t="s">
        <v>159</v>
      </c>
      <c r="M9" s="237"/>
      <c r="N9" s="238"/>
    </row>
    <row r="10" spans="1:14" ht="16.5" customHeight="1" thickBot="1">
      <c r="A10" s="233" t="s">
        <v>29</v>
      </c>
      <c r="B10" s="234"/>
      <c r="C10" s="234"/>
      <c r="D10" s="234"/>
      <c r="E10" s="234"/>
      <c r="F10" s="234"/>
      <c r="G10" s="234"/>
      <c r="H10" s="234"/>
      <c r="I10" s="275"/>
      <c r="J10" s="117"/>
      <c r="K10" s="100"/>
      <c r="L10" s="239"/>
      <c r="M10" s="240"/>
      <c r="N10" s="241"/>
    </row>
    <row r="11" spans="1:14" ht="17.25" thickBot="1">
      <c r="A11" s="229" t="s">
        <v>15</v>
      </c>
      <c r="B11" s="230"/>
      <c r="C11" s="43" t="s">
        <v>8</v>
      </c>
      <c r="D11" s="42" t="s">
        <v>0</v>
      </c>
      <c r="E11" s="42" t="s">
        <v>75</v>
      </c>
      <c r="F11" s="42" t="s">
        <v>16</v>
      </c>
      <c r="G11" s="42" t="s">
        <v>141</v>
      </c>
      <c r="H11" s="42" t="s">
        <v>18</v>
      </c>
      <c r="I11" s="42" t="s">
        <v>17</v>
      </c>
      <c r="J11" s="43" t="s">
        <v>1</v>
      </c>
      <c r="K11" s="178" t="s">
        <v>74</v>
      </c>
      <c r="L11" s="61" t="s">
        <v>160</v>
      </c>
      <c r="M11" s="62"/>
      <c r="N11" s="134">
        <v>300</v>
      </c>
    </row>
    <row r="12" spans="1:14" ht="17.25" thickBot="1">
      <c r="A12" s="44" t="s">
        <v>198</v>
      </c>
      <c r="B12" s="45" t="s">
        <v>130</v>
      </c>
      <c r="C12" s="46">
        <v>11</v>
      </c>
      <c r="D12" s="104">
        <v>93559</v>
      </c>
      <c r="E12" s="47">
        <v>0</v>
      </c>
      <c r="F12" s="47">
        <v>1400</v>
      </c>
      <c r="G12" s="47">
        <f>(D12-E12-F12)*12.36%</f>
        <v>11390.8524</v>
      </c>
      <c r="H12" s="47">
        <v>866.79</v>
      </c>
      <c r="I12" s="47">
        <f>(D12-E12-F12+G12+H12)*0.5%</f>
        <v>522.083212</v>
      </c>
      <c r="J12" s="48">
        <f>D12-E12-F12+G12+H12+I12</f>
        <v>104938.72561199999</v>
      </c>
      <c r="K12" s="49">
        <f>J12-G12</f>
        <v>93547.873211999991</v>
      </c>
      <c r="L12" s="64" t="s">
        <v>161</v>
      </c>
      <c r="M12" s="64"/>
      <c r="N12" s="135">
        <v>400</v>
      </c>
    </row>
    <row r="13" spans="1:14" ht="17.25" thickBot="1">
      <c r="A13" s="13" t="s">
        <v>198</v>
      </c>
      <c r="B13" s="4" t="s">
        <v>126</v>
      </c>
      <c r="C13" s="27" t="s">
        <v>129</v>
      </c>
      <c r="D13" s="92">
        <v>93413</v>
      </c>
      <c r="E13" s="5">
        <v>0</v>
      </c>
      <c r="F13" s="5">
        <v>1400</v>
      </c>
      <c r="G13" s="5">
        <f t="shared" ref="G13:G29" si="0">(D13-E13-F13)*12.36%</f>
        <v>11372.806799999998</v>
      </c>
      <c r="H13" s="47">
        <v>866.79</v>
      </c>
      <c r="I13" s="5">
        <f>(D13-E13-F13+G13+H13)*0.5%</f>
        <v>521.26298399999996</v>
      </c>
      <c r="J13" s="6">
        <f>D13-E13-F13+G13+H13+I13</f>
        <v>104773.85978399999</v>
      </c>
      <c r="K13" s="15">
        <f>J13-G13</f>
        <v>93401.05298399998</v>
      </c>
      <c r="L13" s="64" t="s">
        <v>162</v>
      </c>
      <c r="M13" s="64"/>
      <c r="N13" s="135">
        <v>500</v>
      </c>
    </row>
    <row r="14" spans="1:14" ht="17.25" thickBot="1">
      <c r="A14" s="13" t="s">
        <v>198</v>
      </c>
      <c r="B14" s="4" t="s">
        <v>22</v>
      </c>
      <c r="C14" s="27">
        <v>6</v>
      </c>
      <c r="D14" s="92">
        <v>93564</v>
      </c>
      <c r="E14" s="5">
        <v>0</v>
      </c>
      <c r="F14" s="5">
        <v>1400</v>
      </c>
      <c r="G14" s="5">
        <f t="shared" si="0"/>
        <v>11391.470399999998</v>
      </c>
      <c r="H14" s="47">
        <v>866.79</v>
      </c>
      <c r="I14" s="5">
        <f>(D14-E14-F14+G14+H14)*0.5%</f>
        <v>522.11130199999991</v>
      </c>
      <c r="J14" s="6">
        <f>D14-E14-F14+G14+H14+I14</f>
        <v>104944.37170199999</v>
      </c>
      <c r="K14" s="15">
        <f>J14-G14</f>
        <v>93552.901301999984</v>
      </c>
      <c r="L14" s="64" t="s">
        <v>163</v>
      </c>
      <c r="M14" s="64"/>
      <c r="N14" s="135">
        <v>600</v>
      </c>
    </row>
    <row r="15" spans="1:14" ht="17.25" thickBot="1">
      <c r="A15" s="13" t="s">
        <v>198</v>
      </c>
      <c r="B15" s="4" t="s">
        <v>23</v>
      </c>
      <c r="C15" s="27">
        <v>3</v>
      </c>
      <c r="D15" s="92">
        <v>94058</v>
      </c>
      <c r="E15" s="5">
        <v>0</v>
      </c>
      <c r="F15" s="5">
        <v>1400</v>
      </c>
      <c r="G15" s="5">
        <f t="shared" si="0"/>
        <v>11452.528799999998</v>
      </c>
      <c r="H15" s="47">
        <v>866.79</v>
      </c>
      <c r="I15" s="5">
        <f>(D15-E15-F15+G15+H15)*0.5%</f>
        <v>524.88659399999995</v>
      </c>
      <c r="J15" s="6">
        <f>D15-E15-F15+G15+H15+I15</f>
        <v>105502.20539399999</v>
      </c>
      <c r="K15" s="15">
        <f>J15-G15</f>
        <v>94049.67659399999</v>
      </c>
      <c r="L15" s="64" t="s">
        <v>164</v>
      </c>
      <c r="M15" s="64"/>
      <c r="N15" s="135">
        <v>700</v>
      </c>
    </row>
    <row r="16" spans="1:14" ht="17.25" thickBot="1">
      <c r="A16" s="13" t="s">
        <v>7</v>
      </c>
      <c r="B16" s="4" t="s">
        <v>19</v>
      </c>
      <c r="C16" s="27">
        <v>3</v>
      </c>
      <c r="D16" s="92">
        <v>95249</v>
      </c>
      <c r="E16" s="5">
        <v>0</v>
      </c>
      <c r="F16" s="5">
        <v>1400</v>
      </c>
      <c r="G16" s="5">
        <f t="shared" si="0"/>
        <v>11599.736399999998</v>
      </c>
      <c r="H16" s="47">
        <v>866.79</v>
      </c>
      <c r="I16" s="5">
        <f t="shared" ref="I16:I27" si="1">(D16-E16-F16+G16+H16)*0.5%</f>
        <v>531.57763199999999</v>
      </c>
      <c r="J16" s="6">
        <f t="shared" ref="J16:J27" si="2">D16-E16-F16+G16+H16+I16</f>
        <v>106847.10403199999</v>
      </c>
      <c r="K16" s="15">
        <f t="shared" ref="K16:K27" si="3">J16-G16</f>
        <v>95247.367631999994</v>
      </c>
      <c r="L16" s="64" t="s">
        <v>165</v>
      </c>
      <c r="M16" s="64"/>
      <c r="N16" s="135">
        <v>800</v>
      </c>
    </row>
    <row r="17" spans="1:14" ht="17.25" thickBot="1">
      <c r="A17" s="13" t="s">
        <v>20</v>
      </c>
      <c r="B17" s="4" t="s">
        <v>21</v>
      </c>
      <c r="C17" s="27">
        <v>11</v>
      </c>
      <c r="D17" s="92">
        <v>97092</v>
      </c>
      <c r="E17" s="5">
        <v>0</v>
      </c>
      <c r="F17" s="5">
        <v>1400</v>
      </c>
      <c r="G17" s="5">
        <f t="shared" si="0"/>
        <v>11827.531199999999</v>
      </c>
      <c r="H17" s="47">
        <v>866.79</v>
      </c>
      <c r="I17" s="5">
        <f t="shared" si="1"/>
        <v>541.93160599999999</v>
      </c>
      <c r="J17" s="6">
        <f t="shared" si="2"/>
        <v>108928.25280599999</v>
      </c>
      <c r="K17" s="15">
        <f t="shared" si="3"/>
        <v>97100.721605999992</v>
      </c>
      <c r="L17" s="79" t="s">
        <v>166</v>
      </c>
      <c r="M17" s="79"/>
      <c r="N17" s="136">
        <v>900</v>
      </c>
    </row>
    <row r="18" spans="1:14" ht="13.5" thickBot="1">
      <c r="A18" s="13" t="s">
        <v>199</v>
      </c>
      <c r="B18" s="4" t="s">
        <v>89</v>
      </c>
      <c r="C18" s="27">
        <v>12</v>
      </c>
      <c r="D18" s="92">
        <v>100429</v>
      </c>
      <c r="E18" s="5">
        <v>0</v>
      </c>
      <c r="F18" s="5">
        <v>1400</v>
      </c>
      <c r="G18" s="5">
        <f t="shared" si="0"/>
        <v>12239.984399999999</v>
      </c>
      <c r="H18" s="47">
        <v>866.79</v>
      </c>
      <c r="I18" s="5">
        <f t="shared" si="1"/>
        <v>560.67887199999996</v>
      </c>
      <c r="J18" s="6">
        <f t="shared" si="2"/>
        <v>112696.453272</v>
      </c>
      <c r="K18" s="15">
        <f t="shared" si="3"/>
        <v>100456.468872</v>
      </c>
    </row>
    <row r="19" spans="1:14" ht="17.25" thickBot="1">
      <c r="A19" s="13" t="s">
        <v>123</v>
      </c>
      <c r="B19" s="4" t="s">
        <v>122</v>
      </c>
      <c r="C19" s="27">
        <v>1.9</v>
      </c>
      <c r="D19" s="92">
        <v>100427</v>
      </c>
      <c r="E19" s="5">
        <v>0</v>
      </c>
      <c r="F19" s="5">
        <v>1400</v>
      </c>
      <c r="G19" s="5">
        <f t="shared" si="0"/>
        <v>12239.7372</v>
      </c>
      <c r="H19" s="47">
        <v>866.79</v>
      </c>
      <c r="I19" s="5">
        <f t="shared" si="1"/>
        <v>560.66763600000002</v>
      </c>
      <c r="J19" s="6">
        <f t="shared" si="2"/>
        <v>112694.194836</v>
      </c>
      <c r="K19" s="15">
        <f t="shared" si="3"/>
        <v>100454.45763599999</v>
      </c>
      <c r="L19" s="68"/>
      <c r="M19" s="68"/>
      <c r="N19" s="69"/>
    </row>
    <row r="20" spans="1:14" ht="17.25" thickBot="1">
      <c r="A20" s="13" t="s">
        <v>199</v>
      </c>
      <c r="B20" s="4" t="s">
        <v>124</v>
      </c>
      <c r="C20" s="27"/>
      <c r="D20" s="92">
        <v>97245</v>
      </c>
      <c r="E20" s="5">
        <v>0</v>
      </c>
      <c r="F20" s="5">
        <v>1400</v>
      </c>
      <c r="G20" s="5">
        <f t="shared" si="0"/>
        <v>11846.441999999999</v>
      </c>
      <c r="H20" s="47">
        <v>866.79</v>
      </c>
      <c r="I20" s="5">
        <f>(D20-E20-F20+G20+H20)*0.5%</f>
        <v>542.79115999999999</v>
      </c>
      <c r="J20" s="6">
        <f>D20-E20-F20+G20+H20+I20</f>
        <v>109101.02315999998</v>
      </c>
      <c r="K20" s="15">
        <f>J20-G20</f>
        <v>97254.581159999987</v>
      </c>
      <c r="L20" s="68"/>
      <c r="M20" s="68"/>
      <c r="N20" s="69"/>
    </row>
    <row r="21" spans="1:14" ht="17.25" thickBot="1">
      <c r="A21" s="13" t="s">
        <v>133</v>
      </c>
      <c r="B21" s="4" t="s">
        <v>132</v>
      </c>
      <c r="C21" s="27">
        <v>12</v>
      </c>
      <c r="D21" s="92">
        <v>97061</v>
      </c>
      <c r="E21" s="5">
        <v>0</v>
      </c>
      <c r="F21" s="5">
        <v>1400</v>
      </c>
      <c r="G21" s="5">
        <f t="shared" si="0"/>
        <v>11823.699599999998</v>
      </c>
      <c r="H21" s="47">
        <v>866.79</v>
      </c>
      <c r="I21" s="5">
        <f>(D21-E21-F21+G21+H21)*0.5%</f>
        <v>541.75744799999995</v>
      </c>
      <c r="J21" s="6">
        <f>D21-E21-F21+G21+H21+I21</f>
        <v>108893.24704799999</v>
      </c>
      <c r="K21" s="15">
        <f>J21-G21</f>
        <v>97069.547447999998</v>
      </c>
      <c r="L21" s="68"/>
      <c r="M21" s="68"/>
      <c r="N21" s="69"/>
    </row>
    <row r="22" spans="1:14" ht="17.25" thickBot="1">
      <c r="A22" s="13" t="s">
        <v>133</v>
      </c>
      <c r="B22" s="4" t="s">
        <v>134</v>
      </c>
      <c r="C22" s="27">
        <v>12</v>
      </c>
      <c r="D22" s="92">
        <v>97339</v>
      </c>
      <c r="E22" s="5">
        <v>0</v>
      </c>
      <c r="F22" s="5">
        <v>1400</v>
      </c>
      <c r="G22" s="5">
        <f t="shared" si="0"/>
        <v>11858.060399999998</v>
      </c>
      <c r="H22" s="47">
        <v>866.79</v>
      </c>
      <c r="I22" s="5">
        <f>(D22-E22-F22+G22+H22)*0.5%</f>
        <v>543.31925200000001</v>
      </c>
      <c r="J22" s="6">
        <f>D22-E22-F22+G22+H22+I22</f>
        <v>109207.169652</v>
      </c>
      <c r="K22" s="15">
        <f>J22-G22</f>
        <v>97349.109251999995</v>
      </c>
      <c r="L22" s="68"/>
      <c r="M22" s="68"/>
      <c r="N22" s="69"/>
    </row>
    <row r="23" spans="1:14" ht="17.25" thickBot="1">
      <c r="A23" s="13" t="s">
        <v>133</v>
      </c>
      <c r="B23" s="4" t="s">
        <v>196</v>
      </c>
      <c r="C23" s="27">
        <v>10</v>
      </c>
      <c r="D23" s="92">
        <v>98836</v>
      </c>
      <c r="E23" s="5">
        <v>0</v>
      </c>
      <c r="F23" s="5">
        <v>1400</v>
      </c>
      <c r="G23" s="5">
        <f>(D23-E23-F23)*12.36%</f>
        <v>12043.089599999999</v>
      </c>
      <c r="H23" s="47">
        <v>866.79</v>
      </c>
      <c r="I23" s="5">
        <f>(D23-E23-F23+G23+H23)*0.5%</f>
        <v>551.72939800000006</v>
      </c>
      <c r="J23" s="6">
        <f>D23-E23-F23+G23+H23+I23</f>
        <v>110897.608998</v>
      </c>
      <c r="K23" s="15">
        <f>J23-G23</f>
        <v>98854.519398000004</v>
      </c>
      <c r="L23" s="68"/>
      <c r="M23" s="68"/>
      <c r="N23" s="69"/>
    </row>
    <row r="24" spans="1:14" ht="17.25" thickBot="1">
      <c r="A24" s="13" t="s">
        <v>133</v>
      </c>
      <c r="B24" s="4" t="s">
        <v>104</v>
      </c>
      <c r="C24" s="27">
        <v>3</v>
      </c>
      <c r="D24" s="92">
        <v>97045</v>
      </c>
      <c r="E24" s="5">
        <v>0</v>
      </c>
      <c r="F24" s="5">
        <v>1400</v>
      </c>
      <c r="G24" s="5">
        <f t="shared" si="0"/>
        <v>11821.721999999998</v>
      </c>
      <c r="H24" s="47">
        <v>866.79</v>
      </c>
      <c r="I24" s="5">
        <f t="shared" si="1"/>
        <v>541.66755999999998</v>
      </c>
      <c r="J24" s="6">
        <f t="shared" si="2"/>
        <v>108875.17955999999</v>
      </c>
      <c r="K24" s="15">
        <f t="shared" si="3"/>
        <v>97053.457559999995</v>
      </c>
      <c r="L24" s="68"/>
      <c r="M24" s="68"/>
      <c r="N24" s="69"/>
    </row>
    <row r="25" spans="1:14" ht="17.25" thickBot="1">
      <c r="A25" s="13" t="s">
        <v>133</v>
      </c>
      <c r="B25" s="4" t="s">
        <v>113</v>
      </c>
      <c r="C25" s="27">
        <v>8</v>
      </c>
      <c r="D25" s="92">
        <v>101572</v>
      </c>
      <c r="E25" s="5">
        <v>0</v>
      </c>
      <c r="F25" s="5">
        <v>1400</v>
      </c>
      <c r="G25" s="5">
        <f t="shared" si="0"/>
        <v>12381.259199999999</v>
      </c>
      <c r="H25" s="47">
        <v>866.79</v>
      </c>
      <c r="I25" s="5">
        <f t="shared" si="1"/>
        <v>567.10024599999997</v>
      </c>
      <c r="J25" s="6">
        <f t="shared" si="2"/>
        <v>113987.149446</v>
      </c>
      <c r="K25" s="15">
        <f t="shared" si="3"/>
        <v>101605.890246</v>
      </c>
      <c r="L25" s="68"/>
      <c r="M25" s="68"/>
      <c r="N25" s="69"/>
    </row>
    <row r="26" spans="1:14" ht="17.25" thickBot="1">
      <c r="A26" s="13" t="s">
        <v>133</v>
      </c>
      <c r="B26" s="4" t="s">
        <v>131</v>
      </c>
      <c r="C26" s="27"/>
      <c r="D26" s="92">
        <v>97293</v>
      </c>
      <c r="E26" s="5">
        <v>0</v>
      </c>
      <c r="F26" s="5">
        <v>1400</v>
      </c>
      <c r="G26" s="5">
        <f t="shared" si="0"/>
        <v>11852.3748</v>
      </c>
      <c r="H26" s="47">
        <v>866.79</v>
      </c>
      <c r="I26" s="5">
        <f>(D26-E26-F26+G26+H26)*0.5%</f>
        <v>543.06082400000003</v>
      </c>
      <c r="J26" s="6">
        <f>D26-E26-F26+G26+H26+I26</f>
        <v>109155.225624</v>
      </c>
      <c r="K26" s="15">
        <f>J26-G26</f>
        <v>97302.850823999994</v>
      </c>
      <c r="L26" s="68"/>
      <c r="M26" s="68"/>
      <c r="N26" s="69"/>
    </row>
    <row r="27" spans="1:14" ht="17.25" thickBot="1">
      <c r="A27" s="74" t="s">
        <v>125</v>
      </c>
      <c r="B27" s="4" t="s">
        <v>127</v>
      </c>
      <c r="C27" s="27" t="s">
        <v>128</v>
      </c>
      <c r="D27" s="92">
        <v>95701</v>
      </c>
      <c r="E27" s="5">
        <v>0</v>
      </c>
      <c r="F27" s="5">
        <v>1400</v>
      </c>
      <c r="G27" s="5">
        <f t="shared" si="0"/>
        <v>11655.603599999999</v>
      </c>
      <c r="H27" s="47">
        <v>866.79</v>
      </c>
      <c r="I27" s="5">
        <f t="shared" si="1"/>
        <v>534.11696800000004</v>
      </c>
      <c r="J27" s="6">
        <f t="shared" si="2"/>
        <v>107357.510568</v>
      </c>
      <c r="K27" s="15">
        <f t="shared" si="3"/>
        <v>95701.906967999996</v>
      </c>
      <c r="L27" s="68"/>
      <c r="M27" s="68"/>
      <c r="N27" s="69"/>
    </row>
    <row r="28" spans="1:14" ht="13.5" thickBot="1">
      <c r="A28" s="13" t="s">
        <v>2</v>
      </c>
      <c r="B28" s="4" t="s">
        <v>94</v>
      </c>
      <c r="C28" s="27" t="s">
        <v>30</v>
      </c>
      <c r="D28" s="92">
        <v>88139</v>
      </c>
      <c r="E28" s="5">
        <v>0</v>
      </c>
      <c r="F28" s="5">
        <v>0</v>
      </c>
      <c r="G28" s="5">
        <f t="shared" si="0"/>
        <v>10893.980399999999</v>
      </c>
      <c r="H28" s="47">
        <v>866.79</v>
      </c>
      <c r="I28" s="5">
        <f>(D28-E28-F28+G28+H28)*0.5%</f>
        <v>499.498852</v>
      </c>
      <c r="J28" s="6">
        <f>D28-E28-F28+G28+H28+I28</f>
        <v>100399.269252</v>
      </c>
      <c r="K28" s="15">
        <f>J28-G28</f>
        <v>89505.288851999998</v>
      </c>
    </row>
    <row r="29" spans="1:14" ht="13.5" thickBot="1">
      <c r="A29" s="20" t="s">
        <v>2</v>
      </c>
      <c r="B29" s="21" t="s">
        <v>95</v>
      </c>
      <c r="C29" s="28" t="s">
        <v>30</v>
      </c>
      <c r="D29" s="95">
        <v>88139</v>
      </c>
      <c r="E29" s="22">
        <v>0</v>
      </c>
      <c r="F29" s="22">
        <v>0</v>
      </c>
      <c r="G29" s="22">
        <f t="shared" si="0"/>
        <v>10893.980399999999</v>
      </c>
      <c r="H29" s="47">
        <v>866.79</v>
      </c>
      <c r="I29" s="22">
        <f>(D29-E29-F29+G29+H29)*0.5%</f>
        <v>499.498852</v>
      </c>
      <c r="J29" s="32">
        <f>D29-E29-F29+G29+H29+I29</f>
        <v>100399.269252</v>
      </c>
      <c r="K29" s="23">
        <f>J29-G29</f>
        <v>89505.288851999998</v>
      </c>
    </row>
    <row r="30" spans="1:14" ht="13.5" thickBot="1">
      <c r="B30" s="3"/>
      <c r="D30" s="7"/>
      <c r="E30" s="7"/>
      <c r="F30" s="7"/>
      <c r="G30" s="7"/>
      <c r="H30" s="7"/>
      <c r="I30" s="7"/>
      <c r="J30" s="8"/>
    </row>
    <row r="31" spans="1:14" ht="16.5" thickBot="1">
      <c r="A31" s="270" t="s">
        <v>24</v>
      </c>
      <c r="B31" s="271"/>
      <c r="C31" s="271"/>
      <c r="D31" s="271"/>
      <c r="E31" s="271"/>
      <c r="F31" s="271"/>
      <c r="G31" s="271"/>
      <c r="H31" s="271"/>
      <c r="I31" s="271"/>
      <c r="J31" s="271"/>
      <c r="K31" s="1"/>
      <c r="L31" s="137"/>
      <c r="M31" s="76"/>
      <c r="N31" s="1"/>
    </row>
    <row r="32" spans="1:14" ht="13.5" customHeight="1" thickBot="1">
      <c r="A32" s="258" t="s">
        <v>15</v>
      </c>
      <c r="B32" s="272"/>
      <c r="C32" s="58" t="s">
        <v>8</v>
      </c>
      <c r="D32" s="40" t="s">
        <v>0</v>
      </c>
      <c r="E32" s="40" t="s">
        <v>75</v>
      </c>
      <c r="F32" s="40" t="s">
        <v>16</v>
      </c>
      <c r="G32" s="40" t="s">
        <v>141</v>
      </c>
      <c r="H32" s="40" t="s">
        <v>18</v>
      </c>
      <c r="I32" s="40" t="s">
        <v>17</v>
      </c>
      <c r="J32" s="39" t="s">
        <v>1</v>
      </c>
      <c r="K32" s="41" t="s">
        <v>74</v>
      </c>
      <c r="L32" s="237" t="s">
        <v>167</v>
      </c>
      <c r="M32" s="237"/>
      <c r="N32" s="238"/>
    </row>
    <row r="33" spans="1:14" ht="13.5" customHeight="1" thickBot="1">
      <c r="A33" s="33" t="s">
        <v>7</v>
      </c>
      <c r="B33" s="34" t="s">
        <v>25</v>
      </c>
      <c r="C33" s="35">
        <v>0.9</v>
      </c>
      <c r="D33" s="94">
        <v>98542</v>
      </c>
      <c r="E33" s="5">
        <v>0</v>
      </c>
      <c r="F33" s="36">
        <v>1400</v>
      </c>
      <c r="G33" s="36">
        <f t="shared" ref="G33:G56" si="4">(D33-E33-F33)*12.36%</f>
        <v>12006.751199999999</v>
      </c>
      <c r="H33" s="47">
        <v>866.79</v>
      </c>
      <c r="I33" s="36">
        <f t="shared" ref="I33:I56" si="5">(D33-E33-F33+G33+H33)*0.5%</f>
        <v>550.07770599999992</v>
      </c>
      <c r="J33" s="37">
        <f t="shared" ref="J33:J56" si="6">D33-E33-F33+G33+H33+I33</f>
        <v>110565.61890599999</v>
      </c>
      <c r="K33" s="38">
        <f t="shared" ref="K33:K39" si="7">J33-G33</f>
        <v>98558.86770599999</v>
      </c>
      <c r="L33" s="240"/>
      <c r="M33" s="240"/>
      <c r="N33" s="241"/>
    </row>
    <row r="34" spans="1:14" ht="17.25" thickBot="1">
      <c r="A34" s="13" t="s">
        <v>136</v>
      </c>
      <c r="B34" s="4" t="s">
        <v>135</v>
      </c>
      <c r="C34" s="27">
        <v>1</v>
      </c>
      <c r="D34" s="92">
        <v>100584</v>
      </c>
      <c r="E34" s="5">
        <v>0</v>
      </c>
      <c r="F34" s="5">
        <v>1400</v>
      </c>
      <c r="G34" s="5">
        <f t="shared" si="4"/>
        <v>12259.142399999999</v>
      </c>
      <c r="H34" s="47">
        <v>866.79</v>
      </c>
      <c r="I34" s="5">
        <f t="shared" si="5"/>
        <v>561.54966200000001</v>
      </c>
      <c r="J34" s="6">
        <f t="shared" si="6"/>
        <v>112871.482062</v>
      </c>
      <c r="K34" s="15">
        <f t="shared" si="7"/>
        <v>100612.339662</v>
      </c>
      <c r="L34" s="62" t="s">
        <v>168</v>
      </c>
      <c r="M34" s="62"/>
      <c r="N34" s="134">
        <v>300</v>
      </c>
    </row>
    <row r="35" spans="1:14" ht="17.25" thickBot="1">
      <c r="A35" s="13" t="s">
        <v>139</v>
      </c>
      <c r="B35" s="4" t="s">
        <v>137</v>
      </c>
      <c r="C35" s="27">
        <v>1.2</v>
      </c>
      <c r="D35" s="92">
        <v>98838</v>
      </c>
      <c r="E35" s="92">
        <v>0</v>
      </c>
      <c r="F35" s="5">
        <v>1400</v>
      </c>
      <c r="G35" s="5">
        <f t="shared" si="4"/>
        <v>12043.336799999999</v>
      </c>
      <c r="H35" s="47">
        <v>866.79</v>
      </c>
      <c r="I35" s="92">
        <f t="shared" si="5"/>
        <v>551.740634</v>
      </c>
      <c r="J35" s="106">
        <f t="shared" si="6"/>
        <v>110899.867434</v>
      </c>
      <c r="K35" s="107">
        <f t="shared" si="7"/>
        <v>98856.530633999995</v>
      </c>
      <c r="L35" s="64" t="s">
        <v>169</v>
      </c>
      <c r="M35" s="64"/>
      <c r="N35" s="135">
        <v>400</v>
      </c>
    </row>
    <row r="36" spans="1:14" ht="17.25" thickBot="1">
      <c r="A36" s="14" t="s">
        <v>6</v>
      </c>
      <c r="B36" s="9" t="s">
        <v>12</v>
      </c>
      <c r="C36" s="27">
        <v>8</v>
      </c>
      <c r="D36" s="92">
        <v>99537</v>
      </c>
      <c r="E36" s="5">
        <v>0</v>
      </c>
      <c r="F36" s="5">
        <v>1400</v>
      </c>
      <c r="G36" s="5">
        <f t="shared" si="4"/>
        <v>12129.733199999999</v>
      </c>
      <c r="H36" s="47">
        <v>866.79</v>
      </c>
      <c r="I36" s="5">
        <f t="shared" si="5"/>
        <v>555.66761599999995</v>
      </c>
      <c r="J36" s="6">
        <f t="shared" si="6"/>
        <v>111689.190816</v>
      </c>
      <c r="K36" s="15">
        <f t="shared" si="7"/>
        <v>99559.457616</v>
      </c>
      <c r="L36" s="64" t="s">
        <v>170</v>
      </c>
      <c r="M36" s="64"/>
      <c r="N36" s="135">
        <v>500</v>
      </c>
    </row>
    <row r="37" spans="1:14" ht="17.25" thickBot="1">
      <c r="A37" s="14" t="s">
        <v>6</v>
      </c>
      <c r="B37" s="9" t="s">
        <v>140</v>
      </c>
      <c r="C37" s="27">
        <v>8</v>
      </c>
      <c r="D37" s="92">
        <v>101029</v>
      </c>
      <c r="E37" s="5">
        <v>0</v>
      </c>
      <c r="F37" s="5">
        <v>1400</v>
      </c>
      <c r="G37" s="5">
        <f t="shared" si="4"/>
        <v>12314.144399999999</v>
      </c>
      <c r="H37" s="47">
        <v>866.79</v>
      </c>
      <c r="I37" s="5">
        <f t="shared" si="5"/>
        <v>564.04967199999999</v>
      </c>
      <c r="J37" s="6">
        <f t="shared" si="6"/>
        <v>113373.98407199999</v>
      </c>
      <c r="K37" s="15">
        <f t="shared" si="7"/>
        <v>101059.83967199999</v>
      </c>
      <c r="L37" s="64" t="s">
        <v>171</v>
      </c>
      <c r="M37" s="64"/>
      <c r="N37" s="135">
        <v>600</v>
      </c>
    </row>
    <row r="38" spans="1:14" ht="17.25" thickBot="1">
      <c r="A38" s="14" t="s">
        <v>26</v>
      </c>
      <c r="B38" s="9" t="s">
        <v>27</v>
      </c>
      <c r="C38" s="27">
        <v>8</v>
      </c>
      <c r="D38" s="92">
        <v>96841</v>
      </c>
      <c r="E38" s="5">
        <v>0</v>
      </c>
      <c r="F38" s="5">
        <v>1400</v>
      </c>
      <c r="G38" s="5">
        <f t="shared" si="4"/>
        <v>11796.507599999999</v>
      </c>
      <c r="H38" s="47">
        <v>866.79</v>
      </c>
      <c r="I38" s="5">
        <f t="shared" si="5"/>
        <v>540.52148799999998</v>
      </c>
      <c r="J38" s="6">
        <f t="shared" si="6"/>
        <v>108644.81908799999</v>
      </c>
      <c r="K38" s="15">
        <f t="shared" si="7"/>
        <v>96848.311487999992</v>
      </c>
      <c r="L38" s="64" t="s">
        <v>172</v>
      </c>
      <c r="M38" s="64"/>
      <c r="N38" s="135">
        <v>700</v>
      </c>
    </row>
    <row r="39" spans="1:14" ht="17.25" thickBot="1">
      <c r="A39" s="14" t="s">
        <v>26</v>
      </c>
      <c r="B39" s="179" t="s">
        <v>112</v>
      </c>
      <c r="C39" s="27">
        <v>18</v>
      </c>
      <c r="D39" s="92">
        <v>99039</v>
      </c>
      <c r="E39" s="5">
        <v>0</v>
      </c>
      <c r="F39" s="5">
        <v>1400</v>
      </c>
      <c r="G39" s="5">
        <f t="shared" si="4"/>
        <v>12068.180399999999</v>
      </c>
      <c r="H39" s="47">
        <v>866.79</v>
      </c>
      <c r="I39" s="5">
        <f t="shared" si="5"/>
        <v>552.86985199999992</v>
      </c>
      <c r="J39" s="6">
        <f t="shared" si="6"/>
        <v>111126.84025199999</v>
      </c>
      <c r="K39" s="15">
        <f t="shared" si="7"/>
        <v>99058.659851999997</v>
      </c>
      <c r="L39" s="64" t="s">
        <v>173</v>
      </c>
      <c r="M39" s="64"/>
      <c r="N39" s="135">
        <v>750</v>
      </c>
    </row>
    <row r="40" spans="1:14" ht="17.25" thickBot="1">
      <c r="A40" s="14" t="s">
        <v>10</v>
      </c>
      <c r="B40" s="9" t="s">
        <v>9</v>
      </c>
      <c r="C40" s="27">
        <v>1.2</v>
      </c>
      <c r="D40" s="92">
        <v>99217</v>
      </c>
      <c r="E40" s="5">
        <v>0</v>
      </c>
      <c r="F40" s="5">
        <v>1400</v>
      </c>
      <c r="G40" s="5">
        <f t="shared" si="4"/>
        <v>12090.181199999999</v>
      </c>
      <c r="H40" s="47">
        <v>866.79</v>
      </c>
      <c r="I40" s="5">
        <f t="shared" si="5"/>
        <v>553.86985599999991</v>
      </c>
      <c r="J40" s="6">
        <f t="shared" si="6"/>
        <v>111327.84105599999</v>
      </c>
      <c r="K40" s="15">
        <f t="shared" ref="K40:K47" si="8">J40-G40</f>
        <v>99237.659855999984</v>
      </c>
      <c r="L40" s="79" t="s">
        <v>174</v>
      </c>
      <c r="M40" s="79"/>
      <c r="N40" s="136">
        <v>800</v>
      </c>
    </row>
    <row r="41" spans="1:14" ht="13.5" thickBot="1">
      <c r="A41" s="14" t="s">
        <v>78</v>
      </c>
      <c r="B41" s="9" t="s">
        <v>76</v>
      </c>
      <c r="C41" s="27">
        <v>0.35</v>
      </c>
      <c r="D41" s="92">
        <v>101959</v>
      </c>
      <c r="E41" s="5">
        <v>0</v>
      </c>
      <c r="F41" s="5">
        <v>1400</v>
      </c>
      <c r="G41" s="5">
        <f t="shared" si="4"/>
        <v>12429.0924</v>
      </c>
      <c r="H41" s="47">
        <v>866.79</v>
      </c>
      <c r="I41" s="5">
        <f t="shared" si="5"/>
        <v>569.27441199999998</v>
      </c>
      <c r="J41" s="6">
        <f t="shared" si="6"/>
        <v>114424.15681199999</v>
      </c>
      <c r="K41" s="15">
        <f t="shared" si="8"/>
        <v>101995.06441199999</v>
      </c>
    </row>
    <row r="42" spans="1:14" ht="13.5" thickBot="1">
      <c r="A42" s="14" t="s">
        <v>79</v>
      </c>
      <c r="B42" s="4" t="s">
        <v>77</v>
      </c>
      <c r="C42" s="27">
        <v>0.12</v>
      </c>
      <c r="D42" s="92">
        <v>106343</v>
      </c>
      <c r="E42" s="114">
        <v>2000</v>
      </c>
      <c r="F42" s="5">
        <v>1400</v>
      </c>
      <c r="G42" s="5">
        <f t="shared" si="4"/>
        <v>12723.754799999999</v>
      </c>
      <c r="H42" s="47">
        <v>866.79</v>
      </c>
      <c r="I42" s="5">
        <f t="shared" si="5"/>
        <v>582.66772399999991</v>
      </c>
      <c r="J42" s="6">
        <f t="shared" si="6"/>
        <v>117116.21252399999</v>
      </c>
      <c r="K42" s="15">
        <f t="shared" si="8"/>
        <v>104392.45772399999</v>
      </c>
    </row>
    <row r="43" spans="1:14" ht="17.25" thickBot="1">
      <c r="A43" s="14" t="s">
        <v>11</v>
      </c>
      <c r="B43" s="9" t="s">
        <v>150</v>
      </c>
      <c r="C43" s="27">
        <v>0.28000000000000003</v>
      </c>
      <c r="D43" s="92">
        <v>99921</v>
      </c>
      <c r="E43" s="5">
        <v>0</v>
      </c>
      <c r="F43" s="5">
        <v>1400</v>
      </c>
      <c r="G43" s="5">
        <f t="shared" si="4"/>
        <v>12177.195599999999</v>
      </c>
      <c r="H43" s="47">
        <v>866.79</v>
      </c>
      <c r="I43" s="5">
        <f t="shared" si="5"/>
        <v>557.824928</v>
      </c>
      <c r="J43" s="6">
        <f t="shared" si="6"/>
        <v>112122.810528</v>
      </c>
      <c r="K43" s="15">
        <f t="shared" si="8"/>
        <v>99945.614927999995</v>
      </c>
      <c r="L43" s="68"/>
      <c r="M43" s="68"/>
      <c r="N43" s="69"/>
    </row>
    <row r="44" spans="1:14" ht="17.25" thickBot="1">
      <c r="A44" s="14" t="s">
        <v>11</v>
      </c>
      <c r="B44" s="9" t="s">
        <v>149</v>
      </c>
      <c r="C44" s="27">
        <v>0.22</v>
      </c>
      <c r="D44" s="92">
        <v>99921</v>
      </c>
      <c r="E44" s="5">
        <v>0</v>
      </c>
      <c r="F44" s="5">
        <v>1400</v>
      </c>
      <c r="G44" s="5">
        <f t="shared" si="4"/>
        <v>12177.195599999999</v>
      </c>
      <c r="H44" s="47">
        <v>866.79</v>
      </c>
      <c r="I44" s="5">
        <f t="shared" si="5"/>
        <v>557.824928</v>
      </c>
      <c r="J44" s="6">
        <f t="shared" si="6"/>
        <v>112122.810528</v>
      </c>
      <c r="K44" s="15">
        <f>J44-G44</f>
        <v>99945.614927999995</v>
      </c>
      <c r="L44" s="68"/>
      <c r="M44" s="68"/>
      <c r="N44" s="69"/>
    </row>
    <row r="45" spans="1:14" ht="14.25" thickBot="1">
      <c r="A45" s="14" t="s">
        <v>120</v>
      </c>
      <c r="B45" s="9" t="s">
        <v>121</v>
      </c>
      <c r="C45" s="27">
        <v>0.3</v>
      </c>
      <c r="D45" s="92">
        <v>102227</v>
      </c>
      <c r="E45" s="5">
        <v>0</v>
      </c>
      <c r="F45" s="5">
        <v>1400</v>
      </c>
      <c r="G45" s="5">
        <f t="shared" si="4"/>
        <v>12462.217199999999</v>
      </c>
      <c r="H45" s="47">
        <v>866.79</v>
      </c>
      <c r="I45" s="5">
        <f t="shared" si="5"/>
        <v>570.780036</v>
      </c>
      <c r="J45" s="6">
        <f t="shared" si="6"/>
        <v>114726.78723599999</v>
      </c>
      <c r="K45" s="15">
        <f>J45-G45</f>
        <v>102264.57003599999</v>
      </c>
      <c r="L45" s="57" t="s">
        <v>83</v>
      </c>
    </row>
    <row r="46" spans="1:14" ht="13.5" thickBot="1">
      <c r="A46" s="14" t="s">
        <v>36</v>
      </c>
      <c r="B46" s="9" t="s">
        <v>37</v>
      </c>
      <c r="C46" s="27">
        <v>0.43</v>
      </c>
      <c r="D46" s="92">
        <v>104415</v>
      </c>
      <c r="E46" s="5">
        <v>0</v>
      </c>
      <c r="F46" s="5">
        <v>1400</v>
      </c>
      <c r="G46" s="5">
        <f t="shared" si="4"/>
        <v>12732.653999999999</v>
      </c>
      <c r="H46" s="47">
        <v>866.79</v>
      </c>
      <c r="I46" s="5">
        <f t="shared" si="5"/>
        <v>583.0722199999999</v>
      </c>
      <c r="J46" s="6">
        <f t="shared" si="6"/>
        <v>117197.51621999999</v>
      </c>
      <c r="K46" s="15">
        <f t="shared" si="8"/>
        <v>104464.86222</v>
      </c>
      <c r="N46" s="108"/>
    </row>
    <row r="47" spans="1:14" ht="13.5" thickBot="1">
      <c r="A47" s="14" t="s">
        <v>36</v>
      </c>
      <c r="B47" s="9" t="s">
        <v>38</v>
      </c>
      <c r="C47" s="27">
        <v>0.33</v>
      </c>
      <c r="D47" s="92">
        <v>105361</v>
      </c>
      <c r="E47" s="5">
        <v>0</v>
      </c>
      <c r="F47" s="5">
        <v>1400</v>
      </c>
      <c r="G47" s="5">
        <f t="shared" si="4"/>
        <v>12849.579599999999</v>
      </c>
      <c r="H47" s="47">
        <v>866.79</v>
      </c>
      <c r="I47" s="5">
        <f t="shared" si="5"/>
        <v>588.38684799999999</v>
      </c>
      <c r="J47" s="6">
        <f t="shared" si="6"/>
        <v>118265.75644799999</v>
      </c>
      <c r="K47" s="15">
        <f t="shared" si="8"/>
        <v>105416.17684799999</v>
      </c>
    </row>
    <row r="48" spans="1:14" ht="13.5" thickBot="1">
      <c r="A48" s="14" t="s">
        <v>36</v>
      </c>
      <c r="B48" s="9" t="s">
        <v>118</v>
      </c>
      <c r="C48" s="27">
        <v>0.22</v>
      </c>
      <c r="D48" s="92">
        <v>105318</v>
      </c>
      <c r="E48" s="5">
        <v>0</v>
      </c>
      <c r="F48" s="5">
        <v>1400</v>
      </c>
      <c r="G48" s="5">
        <f t="shared" si="4"/>
        <v>12844.264799999999</v>
      </c>
      <c r="H48" s="47">
        <v>866.79</v>
      </c>
      <c r="I48" s="5">
        <f t="shared" si="5"/>
        <v>588.14527399999997</v>
      </c>
      <c r="J48" s="6">
        <f t="shared" si="6"/>
        <v>118217.20007399999</v>
      </c>
      <c r="K48" s="15">
        <f t="shared" ref="K48:K56" si="9">J48-G48</f>
        <v>105372.93527399999</v>
      </c>
    </row>
    <row r="49" spans="1:15" ht="13.5" thickBot="1">
      <c r="A49" s="14" t="s">
        <v>36</v>
      </c>
      <c r="B49" s="4" t="s">
        <v>114</v>
      </c>
      <c r="C49" s="27"/>
      <c r="D49" s="92">
        <v>99102</v>
      </c>
      <c r="E49" s="5">
        <v>0</v>
      </c>
      <c r="F49" s="5">
        <v>1400</v>
      </c>
      <c r="G49" s="5">
        <f t="shared" si="4"/>
        <v>12075.967199999999</v>
      </c>
      <c r="H49" s="47">
        <v>866.79</v>
      </c>
      <c r="I49" s="5">
        <f t="shared" si="5"/>
        <v>553.22378600000002</v>
      </c>
      <c r="J49" s="6">
        <f t="shared" si="6"/>
        <v>111197.980986</v>
      </c>
      <c r="K49" s="15">
        <f t="shared" si="9"/>
        <v>99122.013785999996</v>
      </c>
    </row>
    <row r="50" spans="1:15" ht="13.5" thickBot="1">
      <c r="A50" s="14" t="s">
        <v>36</v>
      </c>
      <c r="B50" s="4" t="s">
        <v>145</v>
      </c>
      <c r="C50" s="27"/>
      <c r="D50" s="92">
        <v>103351</v>
      </c>
      <c r="E50" s="5">
        <v>0</v>
      </c>
      <c r="F50" s="5">
        <v>1400</v>
      </c>
      <c r="G50" s="5">
        <f t="shared" si="4"/>
        <v>12601.143599999999</v>
      </c>
      <c r="H50" s="47">
        <v>866.79</v>
      </c>
      <c r="I50" s="5">
        <f t="shared" si="5"/>
        <v>577.09466799999996</v>
      </c>
      <c r="J50" s="6">
        <f t="shared" si="6"/>
        <v>115996.02826799999</v>
      </c>
      <c r="K50" s="15">
        <f>J50-G50</f>
        <v>103394.884668</v>
      </c>
    </row>
    <row r="51" spans="1:15" ht="13.5" thickBot="1">
      <c r="A51" s="13" t="s">
        <v>36</v>
      </c>
      <c r="B51" s="4" t="s">
        <v>138</v>
      </c>
      <c r="C51" s="27"/>
      <c r="D51" s="92">
        <v>100286</v>
      </c>
      <c r="E51" s="92">
        <v>0</v>
      </c>
      <c r="F51" s="5">
        <v>1400</v>
      </c>
      <c r="G51" s="5">
        <f t="shared" si="4"/>
        <v>12222.309599999999</v>
      </c>
      <c r="H51" s="47">
        <v>866.79</v>
      </c>
      <c r="I51" s="92">
        <f t="shared" si="5"/>
        <v>559.87549799999999</v>
      </c>
      <c r="J51" s="106">
        <f t="shared" si="6"/>
        <v>112534.97509799998</v>
      </c>
      <c r="K51" s="107">
        <f>J51-G51</f>
        <v>100312.66549799999</v>
      </c>
    </row>
    <row r="52" spans="1:15" ht="13.5" thickBot="1">
      <c r="A52" s="14" t="s">
        <v>2</v>
      </c>
      <c r="B52" s="9" t="s">
        <v>3</v>
      </c>
      <c r="C52" s="27" t="s">
        <v>30</v>
      </c>
      <c r="D52" s="92">
        <v>92671</v>
      </c>
      <c r="E52" s="5">
        <v>0</v>
      </c>
      <c r="F52" s="5">
        <v>0</v>
      </c>
      <c r="G52" s="5">
        <f t="shared" si="4"/>
        <v>11454.1356</v>
      </c>
      <c r="H52" s="47">
        <v>866.79</v>
      </c>
      <c r="I52" s="5">
        <f t="shared" si="5"/>
        <v>524.95962799999995</v>
      </c>
      <c r="J52" s="6">
        <f t="shared" si="6"/>
        <v>105516.88522799998</v>
      </c>
      <c r="K52" s="15">
        <f t="shared" si="9"/>
        <v>94062.74962799999</v>
      </c>
    </row>
    <row r="53" spans="1:15" ht="13.5" thickBot="1">
      <c r="A53" s="14" t="s">
        <v>2</v>
      </c>
      <c r="B53" s="9" t="s">
        <v>4</v>
      </c>
      <c r="C53" s="27" t="s">
        <v>30</v>
      </c>
      <c r="D53" s="92">
        <v>94562</v>
      </c>
      <c r="E53" s="5">
        <v>0</v>
      </c>
      <c r="F53" s="5">
        <v>0</v>
      </c>
      <c r="G53" s="5">
        <f t="shared" si="4"/>
        <v>11687.863199999998</v>
      </c>
      <c r="H53" s="47">
        <v>866.79</v>
      </c>
      <c r="I53" s="5">
        <f t="shared" si="5"/>
        <v>535.58326599999998</v>
      </c>
      <c r="J53" s="6">
        <f t="shared" si="6"/>
        <v>107652.23646599999</v>
      </c>
      <c r="K53" s="15">
        <f t="shared" si="9"/>
        <v>95964.373265999995</v>
      </c>
    </row>
    <row r="54" spans="1:15" ht="13.5" thickBot="1">
      <c r="A54" s="13" t="s">
        <v>2</v>
      </c>
      <c r="B54" s="4" t="s">
        <v>14</v>
      </c>
      <c r="C54" s="27" t="s">
        <v>30</v>
      </c>
      <c r="D54" s="92">
        <v>94411</v>
      </c>
      <c r="E54" s="5">
        <v>0</v>
      </c>
      <c r="F54" s="5">
        <v>0</v>
      </c>
      <c r="G54" s="5">
        <f t="shared" si="4"/>
        <v>11669.199599999998</v>
      </c>
      <c r="H54" s="47">
        <v>866.79</v>
      </c>
      <c r="I54" s="5">
        <f t="shared" si="5"/>
        <v>534.73494799999992</v>
      </c>
      <c r="J54" s="6">
        <f t="shared" si="6"/>
        <v>107481.72454799998</v>
      </c>
      <c r="K54" s="15">
        <f t="shared" si="9"/>
        <v>95812.524947999991</v>
      </c>
    </row>
    <row r="55" spans="1:15" ht="13.5" thickBot="1">
      <c r="A55" s="14" t="s">
        <v>2</v>
      </c>
      <c r="B55" s="9" t="s">
        <v>5</v>
      </c>
      <c r="C55" s="27" t="s">
        <v>30</v>
      </c>
      <c r="D55" s="92">
        <v>92363</v>
      </c>
      <c r="E55" s="5">
        <v>0</v>
      </c>
      <c r="F55" s="5">
        <v>0</v>
      </c>
      <c r="G55" s="5">
        <f t="shared" si="4"/>
        <v>11416.066799999999</v>
      </c>
      <c r="H55" s="47">
        <v>866.79</v>
      </c>
      <c r="I55" s="5">
        <f t="shared" si="5"/>
        <v>523.22928400000001</v>
      </c>
      <c r="J55" s="6">
        <f t="shared" si="6"/>
        <v>105169.086084</v>
      </c>
      <c r="K55" s="15">
        <f t="shared" si="9"/>
        <v>93753.019283999995</v>
      </c>
    </row>
    <row r="56" spans="1:15" ht="13.5" thickBot="1">
      <c r="A56" s="50" t="s">
        <v>2</v>
      </c>
      <c r="B56" s="51" t="s">
        <v>31</v>
      </c>
      <c r="C56" s="28" t="s">
        <v>30</v>
      </c>
      <c r="D56" s="95">
        <v>95443</v>
      </c>
      <c r="E56" s="52">
        <v>0</v>
      </c>
      <c r="F56" s="52">
        <v>0</v>
      </c>
      <c r="G56" s="22">
        <f t="shared" si="4"/>
        <v>11796.754799999999</v>
      </c>
      <c r="H56" s="47">
        <v>866.79</v>
      </c>
      <c r="I56" s="22">
        <f t="shared" si="5"/>
        <v>540.53272399999992</v>
      </c>
      <c r="J56" s="32">
        <f t="shared" si="6"/>
        <v>108647.07752399999</v>
      </c>
      <c r="K56" s="23">
        <f t="shared" si="9"/>
        <v>96850.322723999998</v>
      </c>
    </row>
    <row r="57" spans="1:15" ht="13.5" thickBot="1">
      <c r="B57" s="3"/>
      <c r="D57" s="7"/>
      <c r="E57" s="7"/>
      <c r="F57" s="7"/>
      <c r="G57" s="7"/>
      <c r="H57" s="7"/>
      <c r="I57" s="7"/>
      <c r="J57" s="8"/>
    </row>
    <row r="58" spans="1:15" ht="16.5" thickBot="1">
      <c r="A58" s="251" t="s">
        <v>28</v>
      </c>
      <c r="B58" s="273"/>
      <c r="C58" s="273"/>
      <c r="D58" s="273"/>
      <c r="E58" s="273"/>
      <c r="F58" s="273"/>
      <c r="G58" s="273"/>
      <c r="H58" s="273"/>
      <c r="I58" s="273"/>
      <c r="J58" s="274"/>
      <c r="K58" s="1"/>
    </row>
    <row r="59" spans="1:15" ht="13.5" thickBot="1">
      <c r="A59" s="231" t="s">
        <v>15</v>
      </c>
      <c r="B59" s="232"/>
      <c r="C59" s="40" t="s">
        <v>8</v>
      </c>
      <c r="D59" s="40" t="s">
        <v>0</v>
      </c>
      <c r="E59" s="40" t="s">
        <v>75</v>
      </c>
      <c r="F59" s="40" t="s">
        <v>16</v>
      </c>
      <c r="G59" s="40" t="s">
        <v>141</v>
      </c>
      <c r="H59" s="40" t="s">
        <v>18</v>
      </c>
      <c r="I59" s="40" t="s">
        <v>17</v>
      </c>
      <c r="J59" s="39" t="s">
        <v>1</v>
      </c>
      <c r="K59" s="41" t="s">
        <v>74</v>
      </c>
    </row>
    <row r="60" spans="1:15" ht="13.5" thickBot="1">
      <c r="A60" s="54" t="s">
        <v>33</v>
      </c>
      <c r="B60" s="55" t="s">
        <v>91</v>
      </c>
      <c r="C60" s="35">
        <v>0.92</v>
      </c>
      <c r="D60" s="96">
        <v>98442</v>
      </c>
      <c r="E60" s="56">
        <v>0</v>
      </c>
      <c r="F60" s="36">
        <v>1400</v>
      </c>
      <c r="G60" s="36">
        <f t="shared" ref="G60:G69" si="10">(D60-E60-F60)*12.36%</f>
        <v>11994.391199999998</v>
      </c>
      <c r="H60" s="47">
        <v>866.79</v>
      </c>
      <c r="I60" s="36">
        <f t="shared" ref="I60:I69" si="11">(D60-E60-F60+G60+H60)*0.5%</f>
        <v>549.51590599999997</v>
      </c>
      <c r="J60" s="37">
        <f t="shared" ref="J60:J69" si="12">D60-E60-F60+G60+H60+I60</f>
        <v>110452.69710599999</v>
      </c>
      <c r="K60" s="38">
        <f t="shared" ref="K60:K69" si="13">J60-G60</f>
        <v>98458.305905999994</v>
      </c>
      <c r="M60" s="124"/>
      <c r="N60" s="185"/>
      <c r="O60" s="77"/>
    </row>
    <row r="61" spans="1:15" ht="13.5" thickBot="1">
      <c r="A61" s="24" t="s">
        <v>33</v>
      </c>
      <c r="B61" s="18" t="s">
        <v>90</v>
      </c>
      <c r="C61" s="27">
        <v>2</v>
      </c>
      <c r="D61" s="97">
        <v>98442</v>
      </c>
      <c r="E61" s="17">
        <v>0</v>
      </c>
      <c r="F61" s="5">
        <v>1400</v>
      </c>
      <c r="G61" s="5">
        <f t="shared" si="10"/>
        <v>11994.391199999998</v>
      </c>
      <c r="H61" s="47">
        <v>866.79</v>
      </c>
      <c r="I61" s="5">
        <f t="shared" si="11"/>
        <v>549.51590599999997</v>
      </c>
      <c r="J61" s="6">
        <f t="shared" si="12"/>
        <v>110452.69710599999</v>
      </c>
      <c r="K61" s="15">
        <f>J61-G61</f>
        <v>98458.305905999994</v>
      </c>
      <c r="M61" s="124"/>
      <c r="N61" s="185"/>
      <c r="O61" s="77"/>
    </row>
    <row r="62" spans="1:15" ht="13.5" thickBot="1">
      <c r="A62" s="24" t="s">
        <v>33</v>
      </c>
      <c r="B62" s="18" t="s">
        <v>158</v>
      </c>
      <c r="C62" s="27">
        <v>2</v>
      </c>
      <c r="D62" s="97">
        <v>98940</v>
      </c>
      <c r="E62" s="17">
        <v>0</v>
      </c>
      <c r="F62" s="5">
        <v>1400</v>
      </c>
      <c r="G62" s="5">
        <f t="shared" si="10"/>
        <v>12055.944</v>
      </c>
      <c r="H62" s="47">
        <v>866.79</v>
      </c>
      <c r="I62" s="5">
        <f t="shared" si="11"/>
        <v>552.31367</v>
      </c>
      <c r="J62" s="6">
        <f t="shared" si="12"/>
        <v>111015.04767</v>
      </c>
      <c r="K62" s="15">
        <f>J62-G62</f>
        <v>98959.103669999997</v>
      </c>
      <c r="M62" s="124"/>
      <c r="N62" s="185"/>
      <c r="O62" s="77"/>
    </row>
    <row r="63" spans="1:15" ht="13.5" thickBot="1">
      <c r="A63" s="24" t="s">
        <v>82</v>
      </c>
      <c r="B63" s="18" t="s">
        <v>13</v>
      </c>
      <c r="C63" s="27">
        <v>4.2</v>
      </c>
      <c r="D63" s="97">
        <v>98044</v>
      </c>
      <c r="E63" s="17">
        <v>0</v>
      </c>
      <c r="F63" s="5">
        <v>1400</v>
      </c>
      <c r="G63" s="5">
        <f t="shared" si="10"/>
        <v>11945.198399999999</v>
      </c>
      <c r="H63" s="47">
        <v>866.79</v>
      </c>
      <c r="I63" s="5">
        <f t="shared" si="11"/>
        <v>547.27994199999989</v>
      </c>
      <c r="J63" s="6">
        <f t="shared" si="12"/>
        <v>110003.26834199998</v>
      </c>
      <c r="K63" s="15">
        <f t="shared" si="13"/>
        <v>98058.069941999987</v>
      </c>
      <c r="M63" s="124"/>
      <c r="N63" s="185"/>
      <c r="O63" s="77"/>
    </row>
    <row r="64" spans="1:15" ht="13.5" thickBot="1">
      <c r="A64" s="24" t="s">
        <v>40</v>
      </c>
      <c r="B64" s="18" t="s">
        <v>39</v>
      </c>
      <c r="C64" s="27">
        <v>6.5</v>
      </c>
      <c r="D64" s="97">
        <v>99935</v>
      </c>
      <c r="E64" s="17">
        <v>0</v>
      </c>
      <c r="F64" s="5">
        <v>1400</v>
      </c>
      <c r="G64" s="5">
        <f t="shared" si="10"/>
        <v>12178.925999999999</v>
      </c>
      <c r="H64" s="47">
        <v>866.79</v>
      </c>
      <c r="I64" s="5">
        <f t="shared" si="11"/>
        <v>557.90358000000003</v>
      </c>
      <c r="J64" s="6">
        <f t="shared" si="12"/>
        <v>112138.61958</v>
      </c>
      <c r="K64" s="15">
        <f t="shared" si="13"/>
        <v>99959.693579999992</v>
      </c>
      <c r="M64" s="124"/>
      <c r="N64" s="185"/>
      <c r="O64" s="77"/>
    </row>
    <row r="65" spans="1:15" ht="13.5" thickBot="1">
      <c r="A65" s="24" t="s">
        <v>88</v>
      </c>
      <c r="B65" s="18" t="s">
        <v>87</v>
      </c>
      <c r="C65" s="27">
        <v>30</v>
      </c>
      <c r="D65" s="97">
        <v>100641</v>
      </c>
      <c r="E65" s="17">
        <v>0</v>
      </c>
      <c r="F65" s="5">
        <v>1400</v>
      </c>
      <c r="G65" s="5">
        <f t="shared" si="10"/>
        <v>12266.187599999999</v>
      </c>
      <c r="H65" s="47">
        <v>866.79</v>
      </c>
      <c r="I65" s="5">
        <f t="shared" si="11"/>
        <v>561.86988800000006</v>
      </c>
      <c r="J65" s="6">
        <f t="shared" si="12"/>
        <v>112935.847488</v>
      </c>
      <c r="K65" s="15">
        <f>J65-G65</f>
        <v>100669.65988799999</v>
      </c>
      <c r="M65" s="124"/>
      <c r="N65" s="185"/>
      <c r="O65" s="77"/>
    </row>
    <row r="66" spans="1:15" ht="13.5" thickBot="1">
      <c r="A66" s="24" t="s">
        <v>81</v>
      </c>
      <c r="B66" s="18" t="s">
        <v>80</v>
      </c>
      <c r="C66" s="27">
        <v>50</v>
      </c>
      <c r="D66" s="97">
        <v>100940</v>
      </c>
      <c r="E66" s="17">
        <v>0</v>
      </c>
      <c r="F66" s="5">
        <v>1400</v>
      </c>
      <c r="G66" s="5">
        <f t="shared" si="10"/>
        <v>12303.143999999998</v>
      </c>
      <c r="H66" s="47">
        <v>866.79</v>
      </c>
      <c r="I66" s="5">
        <f t="shared" si="11"/>
        <v>563.54966999999999</v>
      </c>
      <c r="J66" s="6">
        <f t="shared" si="12"/>
        <v>113273.48366999999</v>
      </c>
      <c r="K66" s="15">
        <f t="shared" si="13"/>
        <v>100970.33966999999</v>
      </c>
      <c r="M66" s="124"/>
      <c r="N66" s="185"/>
      <c r="O66" s="77"/>
    </row>
    <row r="67" spans="1:15" ht="13.5" thickBot="1">
      <c r="A67" s="24" t="s">
        <v>2</v>
      </c>
      <c r="B67" s="18" t="s">
        <v>32</v>
      </c>
      <c r="C67" s="27" t="s">
        <v>30</v>
      </c>
      <c r="D67" s="97">
        <v>93566</v>
      </c>
      <c r="E67" s="17">
        <v>0</v>
      </c>
      <c r="F67" s="17">
        <v>0</v>
      </c>
      <c r="G67" s="5">
        <f t="shared" si="10"/>
        <v>11564.757599999999</v>
      </c>
      <c r="H67" s="47">
        <v>866.79</v>
      </c>
      <c r="I67" s="5">
        <f t="shared" si="11"/>
        <v>529.98773799999992</v>
      </c>
      <c r="J67" s="6">
        <f t="shared" si="12"/>
        <v>106527.53533799999</v>
      </c>
      <c r="K67" s="15">
        <f t="shared" si="13"/>
        <v>94962.77773799999</v>
      </c>
      <c r="M67" s="124"/>
      <c r="N67" s="185"/>
      <c r="O67" s="77"/>
    </row>
    <row r="68" spans="1:15" ht="13.5" thickBot="1">
      <c r="A68" s="24" t="s">
        <v>2</v>
      </c>
      <c r="B68" s="18" t="s">
        <v>34</v>
      </c>
      <c r="C68" s="27" t="s">
        <v>30</v>
      </c>
      <c r="D68" s="97">
        <v>94263</v>
      </c>
      <c r="E68" s="17">
        <v>0</v>
      </c>
      <c r="F68" s="17">
        <v>0</v>
      </c>
      <c r="G68" s="5">
        <f t="shared" si="10"/>
        <v>11650.906799999999</v>
      </c>
      <c r="H68" s="47">
        <v>866.79</v>
      </c>
      <c r="I68" s="5">
        <f t="shared" si="11"/>
        <v>533.90348399999993</v>
      </c>
      <c r="J68" s="6">
        <f t="shared" si="12"/>
        <v>107314.60028399999</v>
      </c>
      <c r="K68" s="15">
        <f t="shared" si="13"/>
        <v>95663.693483999989</v>
      </c>
      <c r="M68" s="124"/>
      <c r="N68" s="185"/>
      <c r="O68" s="77"/>
    </row>
    <row r="69" spans="1:15" ht="13.5" thickBot="1">
      <c r="A69" s="53" t="s">
        <v>2</v>
      </c>
      <c r="B69" s="25" t="s">
        <v>35</v>
      </c>
      <c r="C69" s="28" t="s">
        <v>30</v>
      </c>
      <c r="D69" s="98">
        <v>94711</v>
      </c>
      <c r="E69" s="26">
        <v>0</v>
      </c>
      <c r="F69" s="26">
        <v>0</v>
      </c>
      <c r="G69" s="22">
        <f t="shared" si="10"/>
        <v>11706.279599999998</v>
      </c>
      <c r="H69" s="47">
        <v>866.79</v>
      </c>
      <c r="I69" s="22">
        <f t="shared" si="11"/>
        <v>536.42034799999999</v>
      </c>
      <c r="J69" s="32">
        <f t="shared" si="12"/>
        <v>107820.48994799999</v>
      </c>
      <c r="K69" s="23">
        <f t="shared" si="13"/>
        <v>96114.210347999993</v>
      </c>
      <c r="M69" s="124"/>
      <c r="N69" s="185"/>
      <c r="O69" s="77"/>
    </row>
    <row r="70" spans="1:15">
      <c r="M70" s="77"/>
      <c r="N70" s="77"/>
      <c r="O70" s="77"/>
    </row>
    <row r="71" spans="1:15" ht="13.5">
      <c r="A71" s="57"/>
      <c r="M71" s="77"/>
      <c r="N71" s="77"/>
      <c r="O71" s="77"/>
    </row>
    <row r="72" spans="1:15">
      <c r="M72" s="77"/>
      <c r="N72" s="77"/>
      <c r="O72" s="77"/>
    </row>
  </sheetData>
  <mergeCells count="15">
    <mergeCell ref="B5:K5"/>
    <mergeCell ref="A6:K6"/>
    <mergeCell ref="A2:L2"/>
    <mergeCell ref="A1:K1"/>
    <mergeCell ref="B3:K3"/>
    <mergeCell ref="B4:K4"/>
    <mergeCell ref="A59:B59"/>
    <mergeCell ref="A31:J31"/>
    <mergeCell ref="A32:B32"/>
    <mergeCell ref="A58:J58"/>
    <mergeCell ref="L9:N10"/>
    <mergeCell ref="L32:N33"/>
    <mergeCell ref="A9:K9"/>
    <mergeCell ref="A10:I10"/>
    <mergeCell ref="A11:B11"/>
  </mergeCells>
  <phoneticPr fontId="28" type="noConversion"/>
  <pageMargins left="0.70866141732283505" right="0.70866141732283505" top="0.24803149599999999" bottom="0.24803149599999999" header="0.31496062992126" footer="0.31496062992126"/>
  <pageSetup paperSize="9" scale="50" orientation="landscape" horizontalDpi="4294967293" r:id="rId1"/>
  <headerFooter alignWithMargins="0"/>
  <ignoredErrors>
    <ignoredError sqref="B33 B35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H77"/>
  <sheetViews>
    <sheetView workbookViewId="0">
      <selection activeCell="G16" sqref="G16"/>
    </sheetView>
  </sheetViews>
  <sheetFormatPr defaultRowHeight="12.75"/>
  <cols>
    <col min="1" max="1" width="11.85546875" style="186" customWidth="1"/>
    <col min="2" max="2" width="17.7109375" style="186" customWidth="1"/>
    <col min="3" max="3" width="6.28515625" style="186" bestFit="1" customWidth="1"/>
    <col min="4" max="5" width="11.42578125" style="186" customWidth="1"/>
    <col min="6" max="6" width="9.28515625" style="186" customWidth="1"/>
    <col min="7" max="7" width="18.85546875" style="186" bestFit="1" customWidth="1"/>
    <col min="8" max="16384" width="9.140625" style="186"/>
  </cols>
  <sheetData>
    <row r="1" spans="1:8" customFormat="1" ht="23.25">
      <c r="A1" s="247" t="s">
        <v>110</v>
      </c>
      <c r="B1" s="248"/>
      <c r="C1" s="248"/>
      <c r="D1" s="248"/>
      <c r="E1" s="248"/>
      <c r="F1" s="248"/>
      <c r="G1" s="248"/>
      <c r="H1" s="248"/>
    </row>
    <row r="2" spans="1:8" customFormat="1" ht="16.5">
      <c r="A2" s="214" t="s">
        <v>105</v>
      </c>
      <c r="B2" s="85"/>
      <c r="C2" s="85"/>
      <c r="D2" s="85"/>
      <c r="E2" s="85"/>
      <c r="F2" s="85"/>
      <c r="G2" s="85"/>
      <c r="H2" s="85"/>
    </row>
    <row r="3" spans="1:8" s="188" customFormat="1">
      <c r="A3" s="281" t="s">
        <v>106</v>
      </c>
      <c r="B3" s="281"/>
      <c r="C3" s="281"/>
      <c r="D3" s="281"/>
      <c r="E3" s="281"/>
      <c r="F3" s="281"/>
      <c r="G3" s="281"/>
      <c r="H3" s="187"/>
    </row>
    <row r="4" spans="1:8" s="188" customFormat="1">
      <c r="A4" s="281" t="s">
        <v>107</v>
      </c>
      <c r="B4" s="281"/>
      <c r="C4" s="281"/>
      <c r="D4" s="281"/>
      <c r="E4" s="281"/>
      <c r="F4" s="281"/>
      <c r="G4" s="281"/>
      <c r="H4" s="187"/>
    </row>
    <row r="5" spans="1:8" s="188" customFormat="1">
      <c r="A5" s="281" t="s">
        <v>108</v>
      </c>
      <c r="B5" s="281"/>
      <c r="C5" s="281"/>
      <c r="D5" s="281"/>
      <c r="E5" s="281"/>
      <c r="F5" s="281"/>
      <c r="G5" s="281"/>
      <c r="H5" s="187"/>
    </row>
    <row r="6" spans="1:8" ht="15">
      <c r="A6" s="282" t="s">
        <v>109</v>
      </c>
      <c r="B6" s="282"/>
      <c r="C6" s="282"/>
      <c r="D6" s="282"/>
      <c r="E6" s="282"/>
      <c r="F6" s="282"/>
      <c r="G6" s="282"/>
      <c r="H6" s="282"/>
    </row>
    <row r="7" spans="1:8" ht="15.75" thickBot="1">
      <c r="A7" s="189"/>
      <c r="B7" s="189"/>
      <c r="C7" s="189"/>
      <c r="D7" s="189"/>
      <c r="E7" s="189"/>
      <c r="F7" s="189"/>
      <c r="G7" s="189"/>
      <c r="H7" s="189"/>
    </row>
    <row r="8" spans="1:8" ht="13.5" thickBot="1">
      <c r="A8" s="190" t="s">
        <v>205</v>
      </c>
      <c r="B8" s="191"/>
      <c r="C8" s="191"/>
      <c r="D8" s="191"/>
      <c r="E8" s="191"/>
      <c r="F8" s="191"/>
      <c r="G8" s="191"/>
      <c r="H8" s="192"/>
    </row>
    <row r="9" spans="1:8" ht="13.5" thickBot="1">
      <c r="A9" s="276" t="s">
        <v>29</v>
      </c>
      <c r="B9" s="283"/>
      <c r="C9" s="283"/>
      <c r="D9" s="283"/>
      <c r="E9" s="283"/>
      <c r="F9" s="283"/>
      <c r="G9" s="284"/>
    </row>
    <row r="10" spans="1:8" ht="13.5" thickBot="1">
      <c r="A10" s="285" t="s">
        <v>15</v>
      </c>
      <c r="B10" s="286"/>
      <c r="C10" s="193" t="s">
        <v>8</v>
      </c>
      <c r="D10" s="140" t="s">
        <v>0</v>
      </c>
      <c r="E10" s="140" t="s">
        <v>176</v>
      </c>
      <c r="F10" s="140" t="s">
        <v>175</v>
      </c>
      <c r="G10" s="141" t="s">
        <v>1</v>
      </c>
    </row>
    <row r="11" spans="1:8">
      <c r="A11" s="44" t="s">
        <v>198</v>
      </c>
      <c r="B11" s="34" t="s">
        <v>130</v>
      </c>
      <c r="C11" s="35">
        <v>11</v>
      </c>
      <c r="D11" s="94">
        <v>90455</v>
      </c>
      <c r="E11" s="94">
        <f>D11+D11*12.36%</f>
        <v>101635.238</v>
      </c>
      <c r="F11" s="94">
        <f>E11*5%</f>
        <v>5081.7619000000004</v>
      </c>
      <c r="G11" s="225">
        <f>E11+F11</f>
        <v>106716.9999</v>
      </c>
    </row>
    <row r="12" spans="1:8">
      <c r="A12" s="13" t="s">
        <v>198</v>
      </c>
      <c r="B12" s="4" t="s">
        <v>126</v>
      </c>
      <c r="C12" s="27" t="s">
        <v>129</v>
      </c>
      <c r="D12" s="92">
        <v>89555</v>
      </c>
      <c r="E12" s="94">
        <f t="shared" ref="E12:E28" si="0">D12+D12*12.36%</f>
        <v>100623.99799999999</v>
      </c>
      <c r="F12" s="94">
        <f t="shared" ref="F12:F28" si="1">E12*5%</f>
        <v>5031.1998999999996</v>
      </c>
      <c r="G12" s="225">
        <f t="shared" ref="G12:G28" si="2">E12+F12</f>
        <v>105655.1979</v>
      </c>
    </row>
    <row r="13" spans="1:8">
      <c r="A13" s="13" t="s">
        <v>198</v>
      </c>
      <c r="B13" s="4" t="s">
        <v>22</v>
      </c>
      <c r="C13" s="27">
        <v>6</v>
      </c>
      <c r="D13" s="92">
        <v>91455</v>
      </c>
      <c r="E13" s="94">
        <f t="shared" si="0"/>
        <v>102758.838</v>
      </c>
      <c r="F13" s="94">
        <f t="shared" si="1"/>
        <v>5137.9419000000007</v>
      </c>
      <c r="G13" s="225">
        <f t="shared" si="2"/>
        <v>107896.77990000001</v>
      </c>
    </row>
    <row r="14" spans="1:8">
      <c r="A14" s="13" t="s">
        <v>198</v>
      </c>
      <c r="B14" s="4" t="s">
        <v>23</v>
      </c>
      <c r="C14" s="27">
        <v>3</v>
      </c>
      <c r="D14" s="92">
        <v>91955</v>
      </c>
      <c r="E14" s="94">
        <f t="shared" si="0"/>
        <v>103320.63800000001</v>
      </c>
      <c r="F14" s="94">
        <f t="shared" si="1"/>
        <v>5166.0319000000009</v>
      </c>
      <c r="G14" s="225">
        <f t="shared" si="2"/>
        <v>108486.66990000001</v>
      </c>
    </row>
    <row r="15" spans="1:8">
      <c r="A15" s="13" t="s">
        <v>7</v>
      </c>
      <c r="B15" s="4" t="s">
        <v>19</v>
      </c>
      <c r="C15" s="27">
        <v>3</v>
      </c>
      <c r="D15" s="92">
        <v>92605</v>
      </c>
      <c r="E15" s="94">
        <f t="shared" si="0"/>
        <v>104050.978</v>
      </c>
      <c r="F15" s="94">
        <f t="shared" si="1"/>
        <v>5202.5489000000007</v>
      </c>
      <c r="G15" s="225">
        <f t="shared" si="2"/>
        <v>109253.5269</v>
      </c>
    </row>
    <row r="16" spans="1:8">
      <c r="A16" s="13" t="s">
        <v>20</v>
      </c>
      <c r="B16" s="4" t="s">
        <v>21</v>
      </c>
      <c r="C16" s="27">
        <v>11</v>
      </c>
      <c r="D16" s="92">
        <v>94055</v>
      </c>
      <c r="E16" s="94">
        <f t="shared" si="0"/>
        <v>105680.198</v>
      </c>
      <c r="F16" s="94">
        <f t="shared" si="1"/>
        <v>5284.0099000000009</v>
      </c>
      <c r="G16" s="225">
        <f t="shared" si="2"/>
        <v>110964.20790000001</v>
      </c>
    </row>
    <row r="17" spans="1:7">
      <c r="A17" s="13" t="s">
        <v>199</v>
      </c>
      <c r="B17" s="4" t="s">
        <v>89</v>
      </c>
      <c r="C17" s="27">
        <v>12</v>
      </c>
      <c r="D17" s="92">
        <v>96605</v>
      </c>
      <c r="E17" s="94">
        <f t="shared" si="0"/>
        <v>108545.378</v>
      </c>
      <c r="F17" s="94">
        <f t="shared" si="1"/>
        <v>5427.2689</v>
      </c>
      <c r="G17" s="225">
        <f t="shared" si="2"/>
        <v>113972.64689999999</v>
      </c>
    </row>
    <row r="18" spans="1:7">
      <c r="A18" s="13" t="s">
        <v>123</v>
      </c>
      <c r="B18" s="4" t="s">
        <v>124</v>
      </c>
      <c r="C18" s="27"/>
      <c r="D18" s="92">
        <v>93405</v>
      </c>
      <c r="E18" s="94">
        <f t="shared" si="0"/>
        <v>104949.85799999999</v>
      </c>
      <c r="F18" s="94">
        <f t="shared" si="1"/>
        <v>5247.4929000000002</v>
      </c>
      <c r="G18" s="225">
        <f t="shared" si="2"/>
        <v>110197.35089999999</v>
      </c>
    </row>
    <row r="19" spans="1:7">
      <c r="A19" s="13" t="s">
        <v>199</v>
      </c>
      <c r="B19" s="4" t="s">
        <v>132</v>
      </c>
      <c r="C19" s="27">
        <v>12</v>
      </c>
      <c r="D19" s="92">
        <v>93975</v>
      </c>
      <c r="E19" s="94">
        <f t="shared" si="0"/>
        <v>105590.31</v>
      </c>
      <c r="F19" s="94">
        <f t="shared" si="1"/>
        <v>5279.5155000000004</v>
      </c>
      <c r="G19" s="225">
        <f t="shared" si="2"/>
        <v>110869.82549999999</v>
      </c>
    </row>
    <row r="20" spans="1:7">
      <c r="A20" s="13" t="s">
        <v>133</v>
      </c>
      <c r="B20" s="4" t="s">
        <v>134</v>
      </c>
      <c r="C20" s="27">
        <v>12</v>
      </c>
      <c r="D20" s="92">
        <v>94355</v>
      </c>
      <c r="E20" s="94">
        <f t="shared" si="0"/>
        <v>106017.27799999999</v>
      </c>
      <c r="F20" s="94">
        <f t="shared" si="1"/>
        <v>5300.8639000000003</v>
      </c>
      <c r="G20" s="225">
        <f t="shared" si="2"/>
        <v>111318.14189999999</v>
      </c>
    </row>
    <row r="21" spans="1:7">
      <c r="A21" s="13" t="s">
        <v>133</v>
      </c>
      <c r="B21" s="166" t="s">
        <v>196</v>
      </c>
      <c r="C21" s="27">
        <v>10</v>
      </c>
      <c r="D21" s="92">
        <v>95655</v>
      </c>
      <c r="E21" s="94">
        <f t="shared" si="0"/>
        <v>107477.958</v>
      </c>
      <c r="F21" s="94">
        <f t="shared" si="1"/>
        <v>5373.8978999999999</v>
      </c>
      <c r="G21" s="225">
        <f t="shared" si="2"/>
        <v>112851.8559</v>
      </c>
    </row>
    <row r="22" spans="1:7">
      <c r="A22" s="13" t="s">
        <v>133</v>
      </c>
      <c r="B22" s="4" t="s">
        <v>122</v>
      </c>
      <c r="C22" s="27">
        <v>1.9</v>
      </c>
      <c r="D22" s="92">
        <v>97455</v>
      </c>
      <c r="E22" s="94">
        <f t="shared" si="0"/>
        <v>109500.43799999999</v>
      </c>
      <c r="F22" s="94">
        <f t="shared" si="1"/>
        <v>5475.0218999999997</v>
      </c>
      <c r="G22" s="225">
        <f t="shared" si="2"/>
        <v>114975.45989999999</v>
      </c>
    </row>
    <row r="23" spans="1:7">
      <c r="A23" s="13" t="s">
        <v>133</v>
      </c>
      <c r="B23" s="4" t="s">
        <v>104</v>
      </c>
      <c r="C23" s="27">
        <v>3</v>
      </c>
      <c r="D23" s="92">
        <v>93855</v>
      </c>
      <c r="E23" s="94">
        <f t="shared" si="0"/>
        <v>105455.478</v>
      </c>
      <c r="F23" s="94">
        <f t="shared" si="1"/>
        <v>5272.7739000000001</v>
      </c>
      <c r="G23" s="225">
        <f t="shared" si="2"/>
        <v>110728.2519</v>
      </c>
    </row>
    <row r="24" spans="1:7">
      <c r="A24" s="13" t="s">
        <v>133</v>
      </c>
      <c r="B24" s="4" t="s">
        <v>113</v>
      </c>
      <c r="C24" s="27">
        <v>8</v>
      </c>
      <c r="D24" s="92">
        <v>98405</v>
      </c>
      <c r="E24" s="94">
        <f t="shared" si="0"/>
        <v>110567.85799999999</v>
      </c>
      <c r="F24" s="94">
        <f t="shared" si="1"/>
        <v>5528.3928999999998</v>
      </c>
      <c r="G24" s="225">
        <f t="shared" si="2"/>
        <v>116096.2509</v>
      </c>
    </row>
    <row r="25" spans="1:7">
      <c r="A25" s="13" t="s">
        <v>133</v>
      </c>
      <c r="B25" s="4" t="s">
        <v>131</v>
      </c>
      <c r="C25" s="27"/>
      <c r="D25" s="92">
        <v>94105</v>
      </c>
      <c r="E25" s="94">
        <f t="shared" si="0"/>
        <v>105736.378</v>
      </c>
      <c r="F25" s="94">
        <f t="shared" si="1"/>
        <v>5286.8189000000002</v>
      </c>
      <c r="G25" s="225">
        <f t="shared" si="2"/>
        <v>111023.1969</v>
      </c>
    </row>
    <row r="26" spans="1:7">
      <c r="A26" s="13" t="s">
        <v>125</v>
      </c>
      <c r="B26" s="4" t="s">
        <v>127</v>
      </c>
      <c r="C26" s="27" t="s">
        <v>128</v>
      </c>
      <c r="D26" s="92">
        <v>93355</v>
      </c>
      <c r="E26" s="94">
        <f t="shared" si="0"/>
        <v>104893.678</v>
      </c>
      <c r="F26" s="94">
        <f t="shared" si="1"/>
        <v>5244.6839</v>
      </c>
      <c r="G26" s="225">
        <f t="shared" si="2"/>
        <v>110138.3619</v>
      </c>
    </row>
    <row r="27" spans="1:7">
      <c r="A27" s="13" t="s">
        <v>2</v>
      </c>
      <c r="B27" s="4" t="s">
        <v>94</v>
      </c>
      <c r="C27" s="27" t="s">
        <v>30</v>
      </c>
      <c r="D27" s="92">
        <v>85655</v>
      </c>
      <c r="E27" s="94">
        <f t="shared" si="0"/>
        <v>96241.957999999999</v>
      </c>
      <c r="F27" s="94">
        <f t="shared" si="1"/>
        <v>4812.0978999999998</v>
      </c>
      <c r="G27" s="225">
        <f t="shared" si="2"/>
        <v>101054.05589999999</v>
      </c>
    </row>
    <row r="28" spans="1:7" ht="13.5" thickBot="1">
      <c r="A28" s="20" t="s">
        <v>2</v>
      </c>
      <c r="B28" s="21" t="s">
        <v>95</v>
      </c>
      <c r="C28" s="28" t="s">
        <v>30</v>
      </c>
      <c r="D28" s="95">
        <v>85655</v>
      </c>
      <c r="E28" s="95">
        <f t="shared" si="0"/>
        <v>96241.957999999999</v>
      </c>
      <c r="F28" s="95">
        <f t="shared" si="1"/>
        <v>4812.0978999999998</v>
      </c>
      <c r="G28" s="226">
        <f t="shared" si="2"/>
        <v>101054.05589999999</v>
      </c>
    </row>
    <row r="29" spans="1:7" ht="13.5" thickBot="1">
      <c r="B29" s="199"/>
      <c r="D29" s="196"/>
      <c r="E29" s="196"/>
      <c r="F29" s="196"/>
      <c r="G29" s="196"/>
    </row>
    <row r="30" spans="1:7" ht="13.5" thickBot="1">
      <c r="A30" s="287" t="s">
        <v>24</v>
      </c>
      <c r="B30" s="288"/>
      <c r="C30" s="288"/>
      <c r="D30" s="288"/>
      <c r="E30" s="288"/>
      <c r="F30" s="288"/>
      <c r="G30" s="289"/>
    </row>
    <row r="31" spans="1:7" ht="13.5" thickBot="1">
      <c r="A31" s="276" t="s">
        <v>15</v>
      </c>
      <c r="B31" s="277"/>
      <c r="C31" s="200" t="s">
        <v>8</v>
      </c>
      <c r="D31" s="59" t="s">
        <v>0</v>
      </c>
      <c r="E31" s="59" t="s">
        <v>176</v>
      </c>
      <c r="F31" s="59" t="s">
        <v>175</v>
      </c>
      <c r="G31" s="60" t="s">
        <v>1</v>
      </c>
    </row>
    <row r="32" spans="1:7">
      <c r="A32" s="44" t="s">
        <v>7</v>
      </c>
      <c r="B32" s="45" t="s">
        <v>25</v>
      </c>
      <c r="C32" s="46">
        <v>0.9</v>
      </c>
      <c r="D32" s="104">
        <v>95710</v>
      </c>
      <c r="E32" s="94">
        <f t="shared" ref="E32:E55" si="3">D32+D32*12.36%</f>
        <v>107539.75599999999</v>
      </c>
      <c r="F32" s="194">
        <f t="shared" ref="F32:F55" si="4">E32*5%</f>
        <v>5376.9877999999999</v>
      </c>
      <c r="G32" s="195">
        <f t="shared" ref="G32:G55" si="5">E32+F32</f>
        <v>112916.7438</v>
      </c>
    </row>
    <row r="33" spans="1:7">
      <c r="A33" s="71" t="s">
        <v>136</v>
      </c>
      <c r="B33" s="34" t="s">
        <v>135</v>
      </c>
      <c r="C33" s="35">
        <v>1</v>
      </c>
      <c r="D33" s="94">
        <v>97410</v>
      </c>
      <c r="E33" s="94">
        <f t="shared" si="3"/>
        <v>109449.876</v>
      </c>
      <c r="F33" s="194">
        <f t="shared" si="4"/>
        <v>5472.4938000000002</v>
      </c>
      <c r="G33" s="195">
        <f t="shared" si="5"/>
        <v>114922.3698</v>
      </c>
    </row>
    <row r="34" spans="1:7">
      <c r="A34" s="201" t="s">
        <v>139</v>
      </c>
      <c r="B34" s="34" t="s">
        <v>137</v>
      </c>
      <c r="C34" s="35">
        <v>1.2</v>
      </c>
      <c r="D34" s="94">
        <v>96160</v>
      </c>
      <c r="E34" s="94">
        <f t="shared" si="3"/>
        <v>108045.376</v>
      </c>
      <c r="F34" s="194">
        <f t="shared" si="4"/>
        <v>5402.2688000000007</v>
      </c>
      <c r="G34" s="195">
        <f t="shared" si="5"/>
        <v>113447.64480000001</v>
      </c>
    </row>
    <row r="35" spans="1:7">
      <c r="A35" s="201" t="s">
        <v>6</v>
      </c>
      <c r="B35" s="201" t="s">
        <v>12</v>
      </c>
      <c r="C35" s="27">
        <v>8</v>
      </c>
      <c r="D35" s="94">
        <v>96660</v>
      </c>
      <c r="E35" s="94">
        <f t="shared" si="3"/>
        <v>108607.17600000001</v>
      </c>
      <c r="F35" s="194">
        <f t="shared" si="4"/>
        <v>5430.3588000000009</v>
      </c>
      <c r="G35" s="195">
        <f t="shared" si="5"/>
        <v>114037.53480000001</v>
      </c>
    </row>
    <row r="36" spans="1:7">
      <c r="A36" s="202" t="s">
        <v>6</v>
      </c>
      <c r="B36" s="201" t="s">
        <v>140</v>
      </c>
      <c r="C36" s="27">
        <v>8</v>
      </c>
      <c r="D36" s="94">
        <v>98160</v>
      </c>
      <c r="E36" s="94">
        <f t="shared" si="3"/>
        <v>110292.576</v>
      </c>
      <c r="F36" s="194">
        <f t="shared" si="4"/>
        <v>5514.6288000000004</v>
      </c>
      <c r="G36" s="195">
        <f t="shared" si="5"/>
        <v>115807.20480000001</v>
      </c>
    </row>
    <row r="37" spans="1:7">
      <c r="A37" s="203" t="s">
        <v>26</v>
      </c>
      <c r="B37" s="201" t="s">
        <v>27</v>
      </c>
      <c r="C37" s="27">
        <v>8</v>
      </c>
      <c r="D37" s="94">
        <v>93950</v>
      </c>
      <c r="E37" s="94">
        <f t="shared" si="3"/>
        <v>105562.22</v>
      </c>
      <c r="F37" s="194">
        <f t="shared" si="4"/>
        <v>5278.1110000000008</v>
      </c>
      <c r="G37" s="195">
        <f t="shared" si="5"/>
        <v>110840.33100000001</v>
      </c>
    </row>
    <row r="38" spans="1:7">
      <c r="A38" s="203" t="s">
        <v>26</v>
      </c>
      <c r="B38" s="201" t="s">
        <v>112</v>
      </c>
      <c r="C38" s="27">
        <v>18</v>
      </c>
      <c r="D38" s="94">
        <v>96160</v>
      </c>
      <c r="E38" s="94">
        <f t="shared" si="3"/>
        <v>108045.376</v>
      </c>
      <c r="F38" s="194">
        <f t="shared" si="4"/>
        <v>5402.2688000000007</v>
      </c>
      <c r="G38" s="195">
        <f t="shared" si="5"/>
        <v>113447.64480000001</v>
      </c>
    </row>
    <row r="39" spans="1:7">
      <c r="A39" s="203" t="s">
        <v>10</v>
      </c>
      <c r="B39" s="201" t="s">
        <v>9</v>
      </c>
      <c r="C39" s="27">
        <v>1.2</v>
      </c>
      <c r="D39" s="94">
        <v>96440</v>
      </c>
      <c r="E39" s="94">
        <f t="shared" si="3"/>
        <v>108359.984</v>
      </c>
      <c r="F39" s="194">
        <f t="shared" si="4"/>
        <v>5417.9992000000002</v>
      </c>
      <c r="G39" s="195">
        <f t="shared" si="5"/>
        <v>113777.9832</v>
      </c>
    </row>
    <row r="40" spans="1:7">
      <c r="A40" s="203" t="s">
        <v>78</v>
      </c>
      <c r="B40" s="201" t="s">
        <v>76</v>
      </c>
      <c r="C40" s="27">
        <v>0.35</v>
      </c>
      <c r="D40" s="94">
        <v>100200</v>
      </c>
      <c r="E40" s="94">
        <f t="shared" si="3"/>
        <v>112584.72</v>
      </c>
      <c r="F40" s="194">
        <f t="shared" si="4"/>
        <v>5629.2360000000008</v>
      </c>
      <c r="G40" s="195">
        <f t="shared" si="5"/>
        <v>118213.95600000001</v>
      </c>
    </row>
    <row r="41" spans="1:7">
      <c r="A41" s="203" t="s">
        <v>79</v>
      </c>
      <c r="B41" s="4" t="s">
        <v>77</v>
      </c>
      <c r="C41" s="27">
        <v>0.12</v>
      </c>
      <c r="D41" s="94">
        <v>101500</v>
      </c>
      <c r="E41" s="94">
        <f t="shared" si="3"/>
        <v>114045.4</v>
      </c>
      <c r="F41" s="194">
        <f t="shared" si="4"/>
        <v>5702.27</v>
      </c>
      <c r="G41" s="195">
        <f t="shared" si="5"/>
        <v>119747.67</v>
      </c>
    </row>
    <row r="42" spans="1:7">
      <c r="A42" s="204" t="s">
        <v>11</v>
      </c>
      <c r="B42" s="205" t="s">
        <v>151</v>
      </c>
      <c r="C42" s="27">
        <v>0.28000000000000003</v>
      </c>
      <c r="D42" s="94">
        <v>98200</v>
      </c>
      <c r="E42" s="94">
        <f t="shared" si="3"/>
        <v>110337.52</v>
      </c>
      <c r="F42" s="194">
        <f t="shared" si="4"/>
        <v>5516.8760000000002</v>
      </c>
      <c r="G42" s="195">
        <f t="shared" si="5"/>
        <v>115854.39600000001</v>
      </c>
    </row>
    <row r="43" spans="1:7">
      <c r="A43" s="204" t="s">
        <v>11</v>
      </c>
      <c r="B43" s="205" t="s">
        <v>149</v>
      </c>
      <c r="C43" s="27">
        <v>0.22</v>
      </c>
      <c r="D43" s="94">
        <v>98200</v>
      </c>
      <c r="E43" s="94">
        <f t="shared" si="3"/>
        <v>110337.52</v>
      </c>
      <c r="F43" s="194">
        <f t="shared" si="4"/>
        <v>5516.8760000000002</v>
      </c>
      <c r="G43" s="195">
        <f t="shared" si="5"/>
        <v>115854.39600000001</v>
      </c>
    </row>
    <row r="44" spans="1:7">
      <c r="A44" s="203" t="s">
        <v>120</v>
      </c>
      <c r="B44" s="201" t="s">
        <v>121</v>
      </c>
      <c r="C44" s="27">
        <v>0.3</v>
      </c>
      <c r="D44" s="94">
        <v>98560</v>
      </c>
      <c r="E44" s="94">
        <f t="shared" si="3"/>
        <v>110742.016</v>
      </c>
      <c r="F44" s="194">
        <f t="shared" si="4"/>
        <v>5537.1008000000002</v>
      </c>
      <c r="G44" s="195">
        <f t="shared" si="5"/>
        <v>116279.1168</v>
      </c>
    </row>
    <row r="45" spans="1:7">
      <c r="A45" s="203" t="s">
        <v>36</v>
      </c>
      <c r="B45" s="201" t="s">
        <v>37</v>
      </c>
      <c r="C45" s="27">
        <v>0.43</v>
      </c>
      <c r="D45" s="94">
        <v>101160</v>
      </c>
      <c r="E45" s="94">
        <f t="shared" si="3"/>
        <v>113663.376</v>
      </c>
      <c r="F45" s="194">
        <f t="shared" si="4"/>
        <v>5683.1688000000004</v>
      </c>
      <c r="G45" s="195">
        <f t="shared" si="5"/>
        <v>119346.5448</v>
      </c>
    </row>
    <row r="46" spans="1:7">
      <c r="A46" s="203" t="s">
        <v>36</v>
      </c>
      <c r="B46" s="201" t="s">
        <v>118</v>
      </c>
      <c r="C46" s="27">
        <v>0.22</v>
      </c>
      <c r="D46" s="94">
        <v>102660</v>
      </c>
      <c r="E46" s="94">
        <f t="shared" si="3"/>
        <v>115348.776</v>
      </c>
      <c r="F46" s="194">
        <f t="shared" si="4"/>
        <v>5767.4387999999999</v>
      </c>
      <c r="G46" s="195">
        <f t="shared" si="5"/>
        <v>121116.2148</v>
      </c>
    </row>
    <row r="47" spans="1:7">
      <c r="A47" s="203" t="s">
        <v>36</v>
      </c>
      <c r="B47" s="201" t="s">
        <v>38</v>
      </c>
      <c r="C47" s="27">
        <v>0.33</v>
      </c>
      <c r="D47" s="94">
        <v>102703</v>
      </c>
      <c r="E47" s="94">
        <f t="shared" si="3"/>
        <v>115397.09080000001</v>
      </c>
      <c r="F47" s="194">
        <f t="shared" si="4"/>
        <v>5769.8545400000003</v>
      </c>
      <c r="G47" s="195">
        <f t="shared" si="5"/>
        <v>121166.94534000001</v>
      </c>
    </row>
    <row r="48" spans="1:7">
      <c r="A48" s="71" t="s">
        <v>36</v>
      </c>
      <c r="B48" s="4" t="s">
        <v>114</v>
      </c>
      <c r="C48" s="27"/>
      <c r="D48" s="94">
        <v>97730</v>
      </c>
      <c r="E48" s="94">
        <f t="shared" si="3"/>
        <v>109809.428</v>
      </c>
      <c r="F48" s="194">
        <f t="shared" si="4"/>
        <v>5490.4714000000004</v>
      </c>
      <c r="G48" s="195">
        <f t="shared" si="5"/>
        <v>115299.89939999999</v>
      </c>
    </row>
    <row r="49" spans="1:7">
      <c r="A49" s="71" t="s">
        <v>36</v>
      </c>
      <c r="B49" s="4" t="s">
        <v>145</v>
      </c>
      <c r="C49" s="27"/>
      <c r="D49" s="94">
        <v>99350</v>
      </c>
      <c r="E49" s="94">
        <f t="shared" si="3"/>
        <v>111629.66</v>
      </c>
      <c r="F49" s="194">
        <f t="shared" si="4"/>
        <v>5581.4830000000002</v>
      </c>
      <c r="G49" s="195">
        <f t="shared" si="5"/>
        <v>117211.14300000001</v>
      </c>
    </row>
    <row r="50" spans="1:7">
      <c r="A50" s="71" t="s">
        <v>36</v>
      </c>
      <c r="B50" s="4" t="s">
        <v>138</v>
      </c>
      <c r="C50" s="27"/>
      <c r="D50" s="94">
        <v>98920</v>
      </c>
      <c r="E50" s="94">
        <f t="shared" si="3"/>
        <v>111146.512</v>
      </c>
      <c r="F50" s="194">
        <f t="shared" si="4"/>
        <v>5557.3256000000001</v>
      </c>
      <c r="G50" s="195">
        <f t="shared" si="5"/>
        <v>116703.8376</v>
      </c>
    </row>
    <row r="51" spans="1:7">
      <c r="A51" s="203" t="s">
        <v>2</v>
      </c>
      <c r="B51" s="201" t="s">
        <v>3</v>
      </c>
      <c r="C51" s="27" t="s">
        <v>30</v>
      </c>
      <c r="D51" s="94">
        <v>91210</v>
      </c>
      <c r="E51" s="94">
        <f t="shared" si="3"/>
        <v>102483.556</v>
      </c>
      <c r="F51" s="194">
        <f t="shared" si="4"/>
        <v>5124.1778000000004</v>
      </c>
      <c r="G51" s="195">
        <f t="shared" si="5"/>
        <v>107607.7338</v>
      </c>
    </row>
    <row r="52" spans="1:7">
      <c r="A52" s="203" t="s">
        <v>2</v>
      </c>
      <c r="B52" s="201" t="s">
        <v>4</v>
      </c>
      <c r="C52" s="27" t="s">
        <v>30</v>
      </c>
      <c r="D52" s="94">
        <v>93060</v>
      </c>
      <c r="E52" s="94">
        <f t="shared" si="3"/>
        <v>104562.216</v>
      </c>
      <c r="F52" s="194">
        <f t="shared" si="4"/>
        <v>5228.1108000000004</v>
      </c>
      <c r="G52" s="195">
        <f t="shared" si="5"/>
        <v>109790.3268</v>
      </c>
    </row>
    <row r="53" spans="1:7">
      <c r="A53" s="13" t="s">
        <v>2</v>
      </c>
      <c r="B53" s="4" t="s">
        <v>14</v>
      </c>
      <c r="C53" s="27" t="s">
        <v>30</v>
      </c>
      <c r="D53" s="94">
        <v>93010</v>
      </c>
      <c r="E53" s="94">
        <f t="shared" si="3"/>
        <v>104506.03599999999</v>
      </c>
      <c r="F53" s="194">
        <f t="shared" si="4"/>
        <v>5225.3018000000002</v>
      </c>
      <c r="G53" s="195">
        <f t="shared" si="5"/>
        <v>109731.33779999999</v>
      </c>
    </row>
    <row r="54" spans="1:7">
      <c r="A54" s="203" t="s">
        <v>2</v>
      </c>
      <c r="B54" s="201" t="s">
        <v>5</v>
      </c>
      <c r="C54" s="27" t="s">
        <v>30</v>
      </c>
      <c r="D54" s="94">
        <v>90850</v>
      </c>
      <c r="E54" s="94">
        <f t="shared" si="3"/>
        <v>102079.06</v>
      </c>
      <c r="F54" s="194">
        <f t="shared" si="4"/>
        <v>5103.9530000000004</v>
      </c>
      <c r="G54" s="195">
        <f t="shared" si="5"/>
        <v>107183.01299999999</v>
      </c>
    </row>
    <row r="55" spans="1:7" ht="13.5" thickBot="1">
      <c r="A55" s="206" t="s">
        <v>2</v>
      </c>
      <c r="B55" s="207" t="s">
        <v>31</v>
      </c>
      <c r="C55" s="28" t="s">
        <v>30</v>
      </c>
      <c r="D55" s="105">
        <v>95100</v>
      </c>
      <c r="E55" s="95">
        <f t="shared" si="3"/>
        <v>106854.36</v>
      </c>
      <c r="F55" s="197">
        <f t="shared" si="4"/>
        <v>5342.7180000000008</v>
      </c>
      <c r="G55" s="198">
        <f t="shared" si="5"/>
        <v>112197.07800000001</v>
      </c>
    </row>
    <row r="56" spans="1:7" ht="13.5" thickBot="1">
      <c r="B56" s="199"/>
      <c r="D56" s="196"/>
      <c r="E56" s="196"/>
      <c r="F56" s="196"/>
      <c r="G56" s="196"/>
    </row>
    <row r="57" spans="1:7" ht="13.5" thickBot="1">
      <c r="A57" s="276" t="s">
        <v>28</v>
      </c>
      <c r="B57" s="278"/>
      <c r="C57" s="278"/>
      <c r="D57" s="278"/>
      <c r="E57" s="278"/>
      <c r="F57" s="278"/>
      <c r="G57" s="279"/>
    </row>
    <row r="58" spans="1:7" ht="15" customHeight="1" thickBot="1">
      <c r="A58" s="287" t="s">
        <v>15</v>
      </c>
      <c r="B58" s="288"/>
      <c r="C58" s="208" t="s">
        <v>8</v>
      </c>
      <c r="D58" s="59" t="s">
        <v>0</v>
      </c>
      <c r="E58" s="59" t="s">
        <v>176</v>
      </c>
      <c r="F58" s="59" t="s">
        <v>175</v>
      </c>
      <c r="G58" s="60" t="s">
        <v>1</v>
      </c>
    </row>
    <row r="59" spans="1:7">
      <c r="A59" s="54" t="s">
        <v>33</v>
      </c>
      <c r="B59" s="55" t="s">
        <v>91</v>
      </c>
      <c r="C59" s="35">
        <v>0.92</v>
      </c>
      <c r="D59" s="111">
        <v>95560</v>
      </c>
      <c r="E59" s="94">
        <f t="shared" ref="E59:E68" si="6">D59+D59*12.36%</f>
        <v>107371.216</v>
      </c>
      <c r="F59" s="194">
        <f t="shared" ref="F59:F68" si="7">E59*5%</f>
        <v>5368.5608000000002</v>
      </c>
      <c r="G59" s="195">
        <f t="shared" ref="G59:G68" si="8">E59+F59</f>
        <v>112739.77680000001</v>
      </c>
    </row>
    <row r="60" spans="1:7">
      <c r="A60" s="54" t="s">
        <v>33</v>
      </c>
      <c r="B60" s="55" t="s">
        <v>90</v>
      </c>
      <c r="C60" s="35">
        <v>2</v>
      </c>
      <c r="D60" s="96">
        <v>95560</v>
      </c>
      <c r="E60" s="94">
        <f t="shared" si="6"/>
        <v>107371.216</v>
      </c>
      <c r="F60" s="194">
        <f t="shared" si="7"/>
        <v>5368.5608000000002</v>
      </c>
      <c r="G60" s="195">
        <f t="shared" si="8"/>
        <v>112739.77680000001</v>
      </c>
    </row>
    <row r="61" spans="1:7">
      <c r="A61" s="54" t="s">
        <v>33</v>
      </c>
      <c r="B61" s="55" t="s">
        <v>158</v>
      </c>
      <c r="C61" s="35">
        <v>2</v>
      </c>
      <c r="D61" s="96">
        <v>96060</v>
      </c>
      <c r="E61" s="94">
        <f t="shared" si="6"/>
        <v>107933.016</v>
      </c>
      <c r="F61" s="194">
        <f t="shared" si="7"/>
        <v>5396.6508000000003</v>
      </c>
      <c r="G61" s="195">
        <f t="shared" si="8"/>
        <v>113329.66680000001</v>
      </c>
    </row>
    <row r="62" spans="1:7">
      <c r="A62" s="24" t="s">
        <v>82</v>
      </c>
      <c r="B62" s="18" t="s">
        <v>13</v>
      </c>
      <c r="C62" s="27">
        <v>4.2</v>
      </c>
      <c r="D62" s="97">
        <v>95160</v>
      </c>
      <c r="E62" s="94">
        <f t="shared" si="6"/>
        <v>106921.776</v>
      </c>
      <c r="F62" s="194">
        <f t="shared" si="7"/>
        <v>5346.0888000000004</v>
      </c>
      <c r="G62" s="195">
        <f t="shared" si="8"/>
        <v>112267.8648</v>
      </c>
    </row>
    <row r="63" spans="1:7">
      <c r="A63" s="24" t="s">
        <v>40</v>
      </c>
      <c r="B63" s="18" t="s">
        <v>39</v>
      </c>
      <c r="C63" s="27">
        <v>6.5</v>
      </c>
      <c r="D63" s="97">
        <v>97060</v>
      </c>
      <c r="E63" s="94">
        <f t="shared" si="6"/>
        <v>109056.61599999999</v>
      </c>
      <c r="F63" s="194">
        <f t="shared" si="7"/>
        <v>5452.8307999999997</v>
      </c>
      <c r="G63" s="195">
        <f t="shared" si="8"/>
        <v>114509.44679999999</v>
      </c>
    </row>
    <row r="64" spans="1:7">
      <c r="A64" s="24" t="s">
        <v>88</v>
      </c>
      <c r="B64" s="18" t="s">
        <v>87</v>
      </c>
      <c r="C64" s="27">
        <v>30</v>
      </c>
      <c r="D64" s="97">
        <v>96510</v>
      </c>
      <c r="E64" s="94">
        <f t="shared" si="6"/>
        <v>108438.636</v>
      </c>
      <c r="F64" s="194">
        <f t="shared" si="7"/>
        <v>5421.9318000000003</v>
      </c>
      <c r="G64" s="195">
        <f t="shared" si="8"/>
        <v>113860.5678</v>
      </c>
    </row>
    <row r="65" spans="1:8">
      <c r="A65" s="24" t="s">
        <v>81</v>
      </c>
      <c r="B65" s="18" t="s">
        <v>80</v>
      </c>
      <c r="C65" s="27">
        <v>50</v>
      </c>
      <c r="D65" s="97">
        <v>96810</v>
      </c>
      <c r="E65" s="94">
        <f t="shared" si="6"/>
        <v>108775.716</v>
      </c>
      <c r="F65" s="194">
        <f t="shared" si="7"/>
        <v>5438.7858000000006</v>
      </c>
      <c r="G65" s="195">
        <f t="shared" si="8"/>
        <v>114214.5018</v>
      </c>
    </row>
    <row r="66" spans="1:8">
      <c r="A66" s="24" t="s">
        <v>2</v>
      </c>
      <c r="B66" s="18" t="s">
        <v>32</v>
      </c>
      <c r="C66" s="27" t="s">
        <v>30</v>
      </c>
      <c r="D66" s="97">
        <v>92060</v>
      </c>
      <c r="E66" s="94">
        <f t="shared" si="6"/>
        <v>103438.61599999999</v>
      </c>
      <c r="F66" s="194">
        <f t="shared" si="7"/>
        <v>5171.9308000000001</v>
      </c>
      <c r="G66" s="195">
        <f t="shared" si="8"/>
        <v>108610.5468</v>
      </c>
    </row>
    <row r="67" spans="1:8">
      <c r="A67" s="24" t="s">
        <v>2</v>
      </c>
      <c r="B67" s="18" t="s">
        <v>34</v>
      </c>
      <c r="C67" s="27" t="s">
        <v>30</v>
      </c>
      <c r="D67" s="97">
        <v>92760</v>
      </c>
      <c r="E67" s="94">
        <f t="shared" si="6"/>
        <v>104225.136</v>
      </c>
      <c r="F67" s="194">
        <f t="shared" si="7"/>
        <v>5211.2568000000001</v>
      </c>
      <c r="G67" s="195">
        <f t="shared" si="8"/>
        <v>109436.3928</v>
      </c>
    </row>
    <row r="68" spans="1:8" ht="13.5" thickBot="1">
      <c r="A68" s="53" t="s">
        <v>2</v>
      </c>
      <c r="B68" s="25" t="s">
        <v>35</v>
      </c>
      <c r="C68" s="28" t="s">
        <v>30</v>
      </c>
      <c r="D68" s="98">
        <v>93210</v>
      </c>
      <c r="E68" s="95">
        <f t="shared" si="6"/>
        <v>104730.75599999999</v>
      </c>
      <c r="F68" s="197">
        <f t="shared" si="7"/>
        <v>5236.5378000000001</v>
      </c>
      <c r="G68" s="198">
        <f t="shared" si="8"/>
        <v>109967.2938</v>
      </c>
    </row>
    <row r="69" spans="1:8" ht="13.5" thickBot="1">
      <c r="A69" s="209"/>
      <c r="B69" s="210"/>
      <c r="C69" s="210"/>
      <c r="D69" s="210"/>
      <c r="E69" s="210"/>
      <c r="F69" s="210"/>
      <c r="G69" s="211"/>
    </row>
    <row r="70" spans="1:8" ht="16.5">
      <c r="A70" s="68" t="s">
        <v>83</v>
      </c>
    </row>
    <row r="72" spans="1:8" s="133" customFormat="1">
      <c r="B72" s="125"/>
      <c r="C72" s="125"/>
      <c r="D72" s="125"/>
      <c r="E72" s="125"/>
      <c r="F72" s="125"/>
      <c r="G72" s="125"/>
      <c r="H72" s="125"/>
    </row>
    <row r="73" spans="1:8">
      <c r="A73" s="212"/>
      <c r="B73" s="212"/>
      <c r="C73" s="212"/>
      <c r="D73" s="212"/>
      <c r="E73" s="212"/>
      <c r="F73" s="212"/>
      <c r="G73" s="212"/>
      <c r="H73" s="212"/>
    </row>
    <row r="74" spans="1:8">
      <c r="A74" s="280"/>
      <c r="B74" s="280"/>
      <c r="C74" s="132"/>
      <c r="D74" s="132"/>
      <c r="E74" s="132"/>
      <c r="F74" s="132"/>
      <c r="G74" s="132"/>
      <c r="H74" s="212"/>
    </row>
    <row r="75" spans="1:8">
      <c r="A75" s="83"/>
      <c r="B75" s="130"/>
      <c r="C75" s="66"/>
      <c r="D75" s="123"/>
      <c r="E75" s="123"/>
      <c r="F75" s="213"/>
      <c r="G75" s="213"/>
      <c r="H75" s="212"/>
    </row>
    <row r="76" spans="1:8">
      <c r="A76" s="83"/>
      <c r="B76" s="130"/>
      <c r="C76" s="66"/>
      <c r="D76" s="123"/>
      <c r="E76" s="123"/>
      <c r="F76" s="213"/>
      <c r="G76" s="213"/>
      <c r="H76" s="212"/>
    </row>
    <row r="77" spans="1:8">
      <c r="A77" s="212"/>
      <c r="B77" s="212"/>
      <c r="C77" s="212"/>
      <c r="D77" s="212"/>
      <c r="E77" s="212"/>
      <c r="F77" s="212"/>
      <c r="G77" s="212"/>
      <c r="H77" s="212"/>
    </row>
  </sheetData>
  <mergeCells count="12">
    <mergeCell ref="A58:B58"/>
    <mergeCell ref="A30:G30"/>
    <mergeCell ref="A1:H1"/>
    <mergeCell ref="A31:B31"/>
    <mergeCell ref="A57:G57"/>
    <mergeCell ref="A74:B74"/>
    <mergeCell ref="A3:G3"/>
    <mergeCell ref="A4:G4"/>
    <mergeCell ref="A5:G5"/>
    <mergeCell ref="A6:H6"/>
    <mergeCell ref="A9:G9"/>
    <mergeCell ref="A10:B10"/>
  </mergeCells>
  <phoneticPr fontId="28" type="noConversion"/>
  <pageMargins left="0.70866141732283505" right="0.70866141732283505" top="0.24803149599999999" bottom="0.24803149599999999" header="0.31496062992126" footer="0.31496062992126"/>
  <pageSetup paperSize="9" scale="7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F12" sqref="F12"/>
    </sheetView>
  </sheetViews>
  <sheetFormatPr defaultRowHeight="12.75"/>
  <cols>
    <col min="2" max="2" width="13.5703125" customWidth="1"/>
    <col min="3" max="3" width="15.5703125" customWidth="1"/>
    <col min="7" max="7" width="12" bestFit="1" customWidth="1"/>
  </cols>
  <sheetData>
    <row r="1" spans="1:14" ht="23.25">
      <c r="A1" s="247" t="s">
        <v>110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76"/>
      <c r="M1" s="76"/>
      <c r="N1" s="1"/>
    </row>
    <row r="2" spans="1:14" ht="16.5">
      <c r="A2" s="249" t="s">
        <v>105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78"/>
    </row>
    <row r="3" spans="1:14" ht="15">
      <c r="A3" s="84"/>
      <c r="B3" s="244" t="s">
        <v>106</v>
      </c>
      <c r="C3" s="244"/>
      <c r="D3" s="244"/>
      <c r="E3" s="244"/>
      <c r="F3" s="244"/>
      <c r="G3" s="244"/>
      <c r="H3" s="244"/>
      <c r="I3" s="244"/>
      <c r="J3" s="244"/>
      <c r="K3" s="244"/>
      <c r="L3" s="77"/>
      <c r="M3" s="77"/>
      <c r="N3" s="78"/>
    </row>
    <row r="4" spans="1:14" ht="15">
      <c r="A4" s="84"/>
      <c r="B4" s="244" t="s">
        <v>107</v>
      </c>
      <c r="C4" s="244"/>
      <c r="D4" s="244"/>
      <c r="E4" s="244"/>
      <c r="F4" s="244"/>
      <c r="G4" s="244"/>
      <c r="H4" s="244"/>
      <c r="I4" s="244"/>
      <c r="J4" s="244"/>
      <c r="K4" s="244"/>
      <c r="L4" s="77"/>
      <c r="M4" s="77"/>
      <c r="N4" s="78"/>
    </row>
    <row r="5" spans="1:14" ht="15">
      <c r="A5" s="84"/>
      <c r="B5" s="244" t="s">
        <v>108</v>
      </c>
      <c r="C5" s="244"/>
      <c r="D5" s="244"/>
      <c r="E5" s="244"/>
      <c r="F5" s="244"/>
      <c r="G5" s="244"/>
      <c r="H5" s="244"/>
      <c r="I5" s="244"/>
      <c r="J5" s="244"/>
      <c r="K5" s="244"/>
      <c r="L5" s="77"/>
      <c r="M5" s="77"/>
      <c r="N5" s="78"/>
    </row>
    <row r="6" spans="1:14" ht="18.75" thickBot="1">
      <c r="A6" s="291" t="s">
        <v>109</v>
      </c>
      <c r="B6" s="264"/>
      <c r="C6" s="264"/>
      <c r="D6" s="246"/>
      <c r="E6" s="246"/>
      <c r="F6" s="246"/>
      <c r="G6" s="246"/>
      <c r="H6" s="246"/>
      <c r="I6" s="246"/>
      <c r="J6" s="246"/>
      <c r="K6" s="246"/>
      <c r="L6" s="2"/>
      <c r="M6" s="2"/>
      <c r="N6" s="31"/>
    </row>
    <row r="7" spans="1:14" ht="13.5" thickBot="1">
      <c r="A7" s="75"/>
      <c r="B7" s="75"/>
      <c r="C7" s="75"/>
    </row>
    <row r="8" spans="1:14" ht="15.75" thickBot="1">
      <c r="A8" s="120" t="s">
        <v>206</v>
      </c>
      <c r="B8" s="75"/>
      <c r="C8" s="75"/>
      <c r="D8" s="100"/>
      <c r="E8" s="100"/>
      <c r="F8" s="100"/>
      <c r="G8" s="113"/>
      <c r="H8" s="101"/>
    </row>
    <row r="9" spans="1:14" ht="15">
      <c r="A9" s="120"/>
      <c r="B9" s="75"/>
      <c r="C9" s="75"/>
    </row>
    <row r="10" spans="1:14">
      <c r="A10" s="75"/>
      <c r="B10" s="290" t="s">
        <v>96</v>
      </c>
      <c r="C10" s="290"/>
    </row>
    <row r="11" spans="1:14" ht="25.5">
      <c r="A11" s="75"/>
      <c r="B11" s="72" t="s">
        <v>100</v>
      </c>
      <c r="C11" s="73">
        <v>92567</v>
      </c>
    </row>
    <row r="12" spans="1:14" ht="25.5">
      <c r="A12" s="75"/>
      <c r="B12" s="72" t="s">
        <v>101</v>
      </c>
      <c r="C12" s="73">
        <v>87370</v>
      </c>
    </row>
    <row r="13" spans="1:14" ht="25.5">
      <c r="A13" s="75"/>
      <c r="B13" s="72" t="s">
        <v>102</v>
      </c>
      <c r="C13" s="73">
        <v>91567</v>
      </c>
    </row>
    <row r="14" spans="1:14">
      <c r="A14" s="75"/>
      <c r="B14" s="72" t="s">
        <v>103</v>
      </c>
      <c r="C14" s="73">
        <v>86467</v>
      </c>
    </row>
    <row r="15" spans="1:14">
      <c r="A15" s="75"/>
      <c r="B15" s="75"/>
      <c r="C15" s="75"/>
    </row>
    <row r="16" spans="1:14">
      <c r="A16" s="75"/>
      <c r="B16" s="75"/>
      <c r="C16" s="75"/>
    </row>
    <row r="17" spans="1:3" ht="38.25">
      <c r="A17" s="75"/>
      <c r="B17" s="70" t="s">
        <v>96</v>
      </c>
      <c r="C17" s="71"/>
    </row>
    <row r="18" spans="1:3" ht="25.5">
      <c r="A18" s="75"/>
      <c r="B18" s="72" t="s">
        <v>97</v>
      </c>
      <c r="C18" s="73">
        <v>103193</v>
      </c>
    </row>
    <row r="19" spans="1:3">
      <c r="A19" s="75"/>
      <c r="B19" s="72"/>
      <c r="C19" s="73"/>
    </row>
    <row r="20" spans="1:3" ht="25.5">
      <c r="A20" s="75"/>
      <c r="B20" s="72" t="s">
        <v>98</v>
      </c>
      <c r="C20" s="73">
        <v>100233</v>
      </c>
    </row>
    <row r="21" spans="1:3">
      <c r="A21" s="75"/>
      <c r="B21" s="72" t="s">
        <v>99</v>
      </c>
      <c r="C21" s="73">
        <v>99253</v>
      </c>
    </row>
    <row r="22" spans="1:3">
      <c r="A22" s="75"/>
      <c r="B22" s="121" t="s">
        <v>152</v>
      </c>
      <c r="C22" s="122">
        <v>92427</v>
      </c>
    </row>
  </sheetData>
  <mergeCells count="7">
    <mergeCell ref="B10:C10"/>
    <mergeCell ref="A1:K1"/>
    <mergeCell ref="B3:K3"/>
    <mergeCell ref="B4:K4"/>
    <mergeCell ref="B5:K5"/>
    <mergeCell ref="A6:K6"/>
    <mergeCell ref="A2:M2"/>
  </mergeCells>
  <phoneticPr fontId="28" type="noConversion"/>
  <pageMargins left="0.75" right="0.75" top="1" bottom="1" header="0.5" footer="0.5"/>
  <pageSetup paperSize="9" scale="93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C56"/>
  <sheetViews>
    <sheetView zoomScale="125" zoomScaleNormal="125" workbookViewId="0">
      <selection activeCell="A10" sqref="A10"/>
    </sheetView>
  </sheetViews>
  <sheetFormatPr defaultRowHeight="12.75"/>
  <cols>
    <col min="1" max="1" width="121.42578125" customWidth="1"/>
    <col min="2" max="3" width="9.140625" hidden="1" customWidth="1"/>
  </cols>
  <sheetData>
    <row r="1" spans="1:3">
      <c r="A1" s="292" t="s">
        <v>207</v>
      </c>
      <c r="B1" s="292"/>
      <c r="C1" s="292"/>
    </row>
    <row r="2" spans="1:3">
      <c r="A2" s="86" t="s">
        <v>41</v>
      </c>
      <c r="B2" s="87"/>
      <c r="C2" s="87"/>
    </row>
    <row r="3" spans="1:3">
      <c r="A3" s="87" t="s">
        <v>42</v>
      </c>
      <c r="B3" s="87"/>
      <c r="C3" s="87"/>
    </row>
    <row r="4" spans="1:3">
      <c r="A4" s="87" t="s">
        <v>43</v>
      </c>
      <c r="B4" s="87"/>
      <c r="C4" s="87"/>
    </row>
    <row r="5" spans="1:3">
      <c r="A5" s="87" t="s">
        <v>44</v>
      </c>
      <c r="B5" s="87"/>
      <c r="C5" s="87"/>
    </row>
    <row r="6" spans="1:3">
      <c r="A6" s="88" t="s">
        <v>45</v>
      </c>
      <c r="B6" s="87"/>
      <c r="C6" s="87"/>
    </row>
    <row r="7" spans="1:3">
      <c r="A7" s="87" t="s">
        <v>46</v>
      </c>
      <c r="B7" s="87"/>
      <c r="C7" s="87"/>
    </row>
    <row r="8" spans="1:3">
      <c r="A8" s="87" t="s">
        <v>197</v>
      </c>
      <c r="B8" s="87"/>
      <c r="C8" s="87"/>
    </row>
    <row r="9" spans="1:3">
      <c r="A9" s="86" t="s">
        <v>47</v>
      </c>
      <c r="B9" s="87"/>
      <c r="C9" s="87"/>
    </row>
    <row r="10" spans="1:3">
      <c r="A10" s="87" t="s">
        <v>194</v>
      </c>
      <c r="B10" s="87"/>
      <c r="C10" s="87"/>
    </row>
    <row r="11" spans="1:3">
      <c r="A11" s="87" t="s">
        <v>48</v>
      </c>
      <c r="B11" s="87"/>
      <c r="C11" s="87"/>
    </row>
    <row r="12" spans="1:3">
      <c r="A12" s="87" t="s">
        <v>49</v>
      </c>
      <c r="B12" s="87"/>
      <c r="C12" s="87"/>
    </row>
    <row r="13" spans="1:3">
      <c r="A13" s="87" t="s">
        <v>50</v>
      </c>
      <c r="B13" s="87"/>
      <c r="C13" s="87"/>
    </row>
    <row r="14" spans="1:3">
      <c r="A14" s="87" t="s">
        <v>51</v>
      </c>
      <c r="B14" s="87"/>
      <c r="C14" s="87"/>
    </row>
    <row r="15" spans="1:3">
      <c r="A15" s="87" t="s">
        <v>195</v>
      </c>
      <c r="B15" s="87"/>
      <c r="C15" s="87"/>
    </row>
    <row r="16" spans="1:3">
      <c r="A16" s="88" t="s">
        <v>52</v>
      </c>
      <c r="B16" s="87"/>
      <c r="C16" s="87"/>
    </row>
    <row r="17" spans="1:3">
      <c r="A17" s="87" t="s">
        <v>153</v>
      </c>
      <c r="B17" s="87"/>
      <c r="C17" s="87"/>
    </row>
    <row r="18" spans="1:3">
      <c r="A18" s="87"/>
      <c r="B18" s="87"/>
      <c r="C18" s="87"/>
    </row>
    <row r="19" spans="1:3">
      <c r="A19" s="86" t="s">
        <v>53</v>
      </c>
      <c r="B19" s="87"/>
      <c r="C19" s="87"/>
    </row>
    <row r="20" spans="1:3">
      <c r="A20" s="87" t="s">
        <v>54</v>
      </c>
      <c r="B20" s="87"/>
      <c r="C20" s="87"/>
    </row>
    <row r="21" spans="1:3">
      <c r="A21" s="88" t="s">
        <v>55</v>
      </c>
      <c r="B21" s="87"/>
      <c r="C21" s="87"/>
    </row>
    <row r="22" spans="1:3">
      <c r="A22" s="87" t="s">
        <v>56</v>
      </c>
      <c r="B22" s="87"/>
      <c r="C22" s="87"/>
    </row>
    <row r="23" spans="1:3">
      <c r="A23" s="87" t="s">
        <v>57</v>
      </c>
      <c r="B23" s="87"/>
      <c r="C23" s="87"/>
    </row>
    <row r="24" spans="1:3">
      <c r="A24" s="87" t="s">
        <v>58</v>
      </c>
      <c r="B24" s="87"/>
      <c r="C24" s="87"/>
    </row>
    <row r="25" spans="1:3">
      <c r="A25" s="87"/>
      <c r="B25" s="87"/>
      <c r="C25" s="87"/>
    </row>
    <row r="26" spans="1:3">
      <c r="A26" s="86" t="s">
        <v>59</v>
      </c>
      <c r="B26" s="87"/>
      <c r="C26" s="87"/>
    </row>
    <row r="27" spans="1:3">
      <c r="A27" s="87" t="s">
        <v>146</v>
      </c>
      <c r="B27" s="87"/>
      <c r="C27" s="87"/>
    </row>
    <row r="28" spans="1:3">
      <c r="A28" s="87" t="s">
        <v>117</v>
      </c>
      <c r="B28" s="87"/>
      <c r="C28" s="87"/>
    </row>
    <row r="29" spans="1:3">
      <c r="A29" s="87" t="s">
        <v>119</v>
      </c>
      <c r="B29" s="87"/>
      <c r="C29" s="87"/>
    </row>
    <row r="30" spans="1:3">
      <c r="A30" s="87" t="s">
        <v>148</v>
      </c>
      <c r="B30" s="87"/>
      <c r="C30" s="87"/>
    </row>
    <row r="31" spans="1:3">
      <c r="A31" s="87" t="s">
        <v>116</v>
      </c>
      <c r="B31" s="87"/>
      <c r="C31" s="87"/>
    </row>
    <row r="32" spans="1:3">
      <c r="A32" s="87" t="s">
        <v>142</v>
      </c>
      <c r="B32" s="87"/>
      <c r="C32" s="87"/>
    </row>
    <row r="33" spans="1:3">
      <c r="A33" s="87" t="s">
        <v>147</v>
      </c>
      <c r="B33" s="87"/>
      <c r="C33" s="87"/>
    </row>
    <row r="34" spans="1:3">
      <c r="A34" s="86" t="s">
        <v>60</v>
      </c>
      <c r="B34" s="87"/>
      <c r="C34" s="87"/>
    </row>
    <row r="35" spans="1:3">
      <c r="A35" s="87" t="s">
        <v>61</v>
      </c>
      <c r="B35" s="87"/>
      <c r="C35" s="87"/>
    </row>
    <row r="36" spans="1:3">
      <c r="A36" s="87" t="s">
        <v>62</v>
      </c>
      <c r="B36" s="87"/>
      <c r="C36" s="87"/>
    </row>
    <row r="37" spans="1:3">
      <c r="A37" s="88" t="s">
        <v>63</v>
      </c>
      <c r="B37" s="87"/>
      <c r="C37" s="87"/>
    </row>
    <row r="38" spans="1:3">
      <c r="A38" s="87"/>
      <c r="B38" s="87"/>
      <c r="C38" s="87"/>
    </row>
    <row r="39" spans="1:3">
      <c r="A39" s="87" t="s">
        <v>64</v>
      </c>
      <c r="B39" s="87"/>
      <c r="C39" s="87"/>
    </row>
    <row r="40" spans="1:3">
      <c r="A40" s="86" t="s">
        <v>65</v>
      </c>
      <c r="B40" s="87"/>
      <c r="C40" s="87"/>
    </row>
    <row r="41" spans="1:3">
      <c r="A41" s="87" t="s">
        <v>154</v>
      </c>
      <c r="B41" s="87"/>
      <c r="C41" s="87"/>
    </row>
    <row r="42" spans="1:3">
      <c r="A42" s="87"/>
      <c r="B42" s="87"/>
      <c r="C42" s="87"/>
    </row>
    <row r="43" spans="1:3">
      <c r="A43" s="87" t="s">
        <v>66</v>
      </c>
      <c r="B43" s="87"/>
      <c r="C43" s="87"/>
    </row>
    <row r="44" spans="1:3">
      <c r="A44" s="87"/>
      <c r="B44" s="87"/>
      <c r="C44" s="87"/>
    </row>
    <row r="45" spans="1:3">
      <c r="A45" s="87" t="s">
        <v>67</v>
      </c>
      <c r="B45" s="87"/>
      <c r="C45" s="87"/>
    </row>
    <row r="46" spans="1:3">
      <c r="A46" s="87" t="s">
        <v>68</v>
      </c>
      <c r="B46" s="87"/>
      <c r="C46" s="87"/>
    </row>
    <row r="47" spans="1:3">
      <c r="A47" s="89" t="s">
        <v>69</v>
      </c>
      <c r="B47" s="90"/>
      <c r="C47" s="87"/>
    </row>
    <row r="48" spans="1:3">
      <c r="A48" s="87" t="s">
        <v>70</v>
      </c>
      <c r="B48" s="87"/>
      <c r="C48" s="87"/>
    </row>
    <row r="49" spans="1:3">
      <c r="A49" s="87" t="s">
        <v>71</v>
      </c>
      <c r="B49" s="87"/>
      <c r="C49" s="87"/>
    </row>
    <row r="50" spans="1:3">
      <c r="A50" s="87" t="s">
        <v>72</v>
      </c>
      <c r="B50" s="87"/>
      <c r="C50" s="87"/>
    </row>
    <row r="51" spans="1:3">
      <c r="A51" s="87" t="s">
        <v>73</v>
      </c>
      <c r="B51" s="87"/>
      <c r="C51" s="87"/>
    </row>
    <row r="52" spans="1:3">
      <c r="A52" s="71" t="s">
        <v>155</v>
      </c>
      <c r="B52" s="75"/>
      <c r="C52" s="75"/>
    </row>
    <row r="53" spans="1:3">
      <c r="A53" s="89" t="s">
        <v>143</v>
      </c>
    </row>
    <row r="54" spans="1:3">
      <c r="A54" s="89" t="s">
        <v>156</v>
      </c>
    </row>
    <row r="55" spans="1:3">
      <c r="A55" s="118" t="s">
        <v>144</v>
      </c>
    </row>
    <row r="56" spans="1:3">
      <c r="A56" s="89" t="s">
        <v>157</v>
      </c>
    </row>
  </sheetData>
  <mergeCells count="1">
    <mergeCell ref="A1:C1"/>
  </mergeCells>
  <phoneticPr fontId="28" type="noConversion"/>
  <pageMargins left="0.5" right="0.5" top="1" bottom="1" header="0.5" footer="0.5"/>
  <pageSetup scale="7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DAMAN</vt:lpstr>
      <vt:lpstr>SILVASSA</vt:lpstr>
      <vt:lpstr>BOISAR</vt:lpstr>
      <vt:lpstr>NASHIK RSC</vt:lpstr>
      <vt:lpstr>SOLAN</vt:lpstr>
      <vt:lpstr>EX-VASAI DEPOT</vt:lpstr>
      <vt:lpstr>PLANT WASTE</vt:lpstr>
      <vt:lpstr>T&amp;C</vt:lpstr>
      <vt:lpstr>BOISAR!Print_Area</vt:lpstr>
      <vt:lpstr>DAMAN!Print_Area</vt:lpstr>
      <vt:lpstr>'NASHIK RSC'!Print_Area</vt:lpstr>
      <vt:lpstr>SILVASSA!Print_Area</vt:lpstr>
      <vt:lpstr>SOLAN!Print_Area</vt:lpstr>
    </vt:vector>
  </TitlesOfParts>
  <Company>XYZ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Magic Windows</dc:creator>
  <cp:lastModifiedBy>info</cp:lastModifiedBy>
  <cp:lastPrinted>2014-12-01T05:59:55Z</cp:lastPrinted>
  <dcterms:created xsi:type="dcterms:W3CDTF">2010-07-16T02:24:36Z</dcterms:created>
  <dcterms:modified xsi:type="dcterms:W3CDTF">2014-12-11T07:24:32Z</dcterms:modified>
</cp:coreProperties>
</file>